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defaultThemeVersion="124226"/>
  <mc:AlternateContent xmlns:mc="http://schemas.openxmlformats.org/markup-compatibility/2006">
    <mc:Choice Requires="x15">
      <x15ac:absPath xmlns:x15ac="http://schemas.microsoft.com/office/spreadsheetml/2010/11/ac" url="C:\Users\vdbulckr\Downloads\"/>
    </mc:Choice>
  </mc:AlternateContent>
  <xr:revisionPtr revIDLastSave="0" documentId="8_{4D227C1B-4BEC-4AC7-847F-A8B5684C24A8}" xr6:coauthVersionLast="47" xr6:coauthVersionMax="47" xr10:uidLastSave="{00000000-0000-0000-0000-000000000000}"/>
  <bookViews>
    <workbookView xWindow="-108" yWindow="-108" windowWidth="30936" windowHeight="16896" xr2:uid="{00000000-000D-0000-FFFF-FFFF00000000}"/>
  </bookViews>
  <sheets>
    <sheet name="infoblad" sheetId="5" r:id="rId1"/>
    <sheet name="Begroting" sheetId="2" r:id="rId2"/>
    <sheet name="Afschrijvingstabel" sheetId="3" r:id="rId3"/>
    <sheet name="Personeelskosten" sheetId="4" r:id="rId4"/>
    <sheet name="Controleblad" sheetId="6" r:id="rId5"/>
  </sheets>
  <definedNames>
    <definedName name="_xlnm._FilterDatabase" localSheetId="0" hidden="1">infoblad!$D$16:$E$16</definedName>
    <definedName name="_xlnm.Print_Area" localSheetId="2">Afschrijvingstabel!$B$12:$J$40</definedName>
    <definedName name="_xlnm.Print_Area" localSheetId="1">Begroting!$B$18:$E$86</definedName>
    <definedName name="_xlnm.Print_Area" localSheetId="4">Controleblad!$A$7:$D$29</definedName>
    <definedName name="_xlnm.Print_Area" localSheetId="0">infoblad!$B$15:$E$38</definedName>
    <definedName name="_xlnm.Print_Area" localSheetId="3">Personeelskosten!$B$16:$Q$32,Personeelskosten!$B$42:$Q$55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2" i="2" l="1"/>
  <c r="L43" i="2"/>
  <c r="L44" i="2"/>
  <c r="L45" i="2"/>
  <c r="L46" i="2"/>
  <c r="L47" i="2"/>
  <c r="L48" i="2"/>
  <c r="L49" i="2"/>
  <c r="L50" i="2"/>
  <c r="L51" i="2"/>
  <c r="L52" i="2"/>
  <c r="L53" i="2"/>
  <c r="L54" i="2"/>
  <c r="L55" i="2"/>
  <c r="L56" i="2"/>
  <c r="L57" i="2"/>
  <c r="L58" i="2"/>
  <c r="L59" i="2"/>
  <c r="L60" i="2"/>
  <c r="L61" i="2"/>
  <c r="L42" i="2"/>
  <c r="D18" i="5"/>
  <c r="D20" i="5" s="1"/>
  <c r="L23" i="2"/>
  <c r="L24" i="2"/>
  <c r="L27" i="2"/>
  <c r="L28" i="2"/>
  <c r="L29" i="2"/>
  <c r="L30" i="2"/>
  <c r="L31" i="2"/>
  <c r="L32" i="2"/>
  <c r="L33" i="2"/>
  <c r="L34" i="2"/>
  <c r="D14" i="6" l="1"/>
  <c r="L70" i="2"/>
  <c r="D29" i="6" l="1"/>
  <c r="D28" i="6"/>
  <c r="D27" i="6"/>
  <c r="Z23" i="4"/>
  <c r="Z24" i="4"/>
  <c r="Z25" i="4"/>
  <c r="Z26" i="4"/>
  <c r="Z27" i="4"/>
  <c r="Z28" i="4"/>
  <c r="Z29" i="4"/>
  <c r="Z30" i="4"/>
  <c r="Z31" i="4"/>
  <c r="Z22" i="4"/>
  <c r="Z21" i="4"/>
  <c r="G16" i="3"/>
  <c r="K70" i="2"/>
  <c r="K71" i="2"/>
  <c r="L71" i="2" s="1"/>
  <c r="K72" i="2"/>
  <c r="L72" i="2" s="1"/>
  <c r="K73" i="2"/>
  <c r="L73" i="2" s="1"/>
  <c r="K74" i="2"/>
  <c r="L74" i="2" s="1"/>
  <c r="K75" i="2"/>
  <c r="L75" i="2" s="1"/>
  <c r="K76" i="2"/>
  <c r="L76" i="2" s="1"/>
  <c r="K77" i="2"/>
  <c r="L77" i="2" s="1"/>
  <c r="K78" i="2"/>
  <c r="L78" i="2" s="1"/>
  <c r="K79" i="2"/>
  <c r="L79" i="2" s="1"/>
  <c r="K80" i="2"/>
  <c r="L80" i="2" s="1"/>
  <c r="K81" i="2"/>
  <c r="L81" i="2" s="1"/>
  <c r="K82" i="2"/>
  <c r="L82" i="2" s="1"/>
  <c r="K83" i="2"/>
  <c r="L83" i="2" s="1"/>
  <c r="K84" i="2"/>
  <c r="L84" i="2" s="1"/>
  <c r="K85" i="2"/>
  <c r="L85" i="2" s="1"/>
  <c r="K42" i="2"/>
  <c r="K43" i="2"/>
  <c r="K44" i="2"/>
  <c r="K45" i="2"/>
  <c r="K46" i="2"/>
  <c r="K47" i="2"/>
  <c r="K48" i="2"/>
  <c r="K49" i="2"/>
  <c r="K50" i="2"/>
  <c r="K51" i="2"/>
  <c r="K52" i="2"/>
  <c r="K53" i="2"/>
  <c r="K54" i="2"/>
  <c r="K55" i="2"/>
  <c r="K56" i="2"/>
  <c r="K57" i="2"/>
  <c r="K58" i="2"/>
  <c r="K59" i="2"/>
  <c r="K60" i="2"/>
  <c r="K61" i="2"/>
  <c r="K62" i="2"/>
  <c r="K22" i="2"/>
  <c r="L22" i="2" s="1"/>
  <c r="K23" i="2"/>
  <c r="K24" i="2"/>
  <c r="K25" i="2"/>
  <c r="L25" i="2" s="1"/>
  <c r="K26" i="2"/>
  <c r="L26" i="2" s="1"/>
  <c r="K27" i="2"/>
  <c r="K28" i="2"/>
  <c r="K29" i="2"/>
  <c r="K30" i="2"/>
  <c r="K31" i="2"/>
  <c r="K32" i="2"/>
  <c r="K33" i="2"/>
  <c r="K34" i="2"/>
  <c r="K35" i="2"/>
  <c r="L35" i="2" s="1"/>
  <c r="K21" i="2"/>
  <c r="L21" i="2" s="1"/>
  <c r="L36" i="2" l="1"/>
  <c r="K36" i="2"/>
  <c r="E15" i="6"/>
  <c r="E36" i="5"/>
  <c r="E34" i="5"/>
  <c r="E32" i="5"/>
  <c r="I39" i="3"/>
  <c r="I38" i="3"/>
  <c r="H39" i="3"/>
  <c r="H38" i="3"/>
  <c r="D32" i="4"/>
  <c r="D23" i="5"/>
  <c r="Q32" i="4"/>
  <c r="E39" i="2" s="1"/>
  <c r="N32" i="4"/>
  <c r="D39" i="2" s="1"/>
  <c r="Q55" i="4"/>
  <c r="E69" i="2" s="1"/>
  <c r="E86" i="2" s="1"/>
  <c r="N55" i="4"/>
  <c r="D69" i="2" s="1"/>
  <c r="I17" i="3"/>
  <c r="I18" i="3"/>
  <c r="I19" i="3"/>
  <c r="I20" i="3"/>
  <c r="I21" i="3"/>
  <c r="I23" i="3"/>
  <c r="I24" i="3"/>
  <c r="I25" i="3"/>
  <c r="I26" i="3"/>
  <c r="I27" i="3"/>
  <c r="I28" i="3"/>
  <c r="I30" i="3"/>
  <c r="I31" i="3"/>
  <c r="I32" i="3"/>
  <c r="I33" i="3"/>
  <c r="I34" i="3"/>
  <c r="I35" i="3"/>
  <c r="I36" i="3"/>
  <c r="I16" i="3"/>
  <c r="T22" i="4"/>
  <c r="U22" i="4"/>
  <c r="V22" i="4"/>
  <c r="AA24" i="4"/>
  <c r="T26" i="4"/>
  <c r="U26" i="4"/>
  <c r="X26" i="4" s="1"/>
  <c r="V26" i="4"/>
  <c r="AA28" i="4"/>
  <c r="AA29" i="4"/>
  <c r="T29" i="4"/>
  <c r="U29" i="4"/>
  <c r="V29" i="4"/>
  <c r="X29" i="4"/>
  <c r="AA30" i="4"/>
  <c r="T30" i="4"/>
  <c r="U30" i="4"/>
  <c r="V30" i="4"/>
  <c r="AA31" i="4"/>
  <c r="T21" i="4"/>
  <c r="U21" i="4"/>
  <c r="V21" i="4"/>
  <c r="H17" i="3"/>
  <c r="G17" i="3"/>
  <c r="H18" i="3"/>
  <c r="H19" i="3"/>
  <c r="G19" i="3"/>
  <c r="H20" i="3"/>
  <c r="H21" i="3"/>
  <c r="G21" i="3"/>
  <c r="H23" i="3"/>
  <c r="G23" i="3"/>
  <c r="H24" i="3"/>
  <c r="H25" i="3"/>
  <c r="H26" i="3"/>
  <c r="H27" i="3"/>
  <c r="H28" i="3"/>
  <c r="G28" i="3"/>
  <c r="H16" i="3"/>
  <c r="E36" i="2"/>
  <c r="D36" i="2"/>
  <c r="K55" i="4"/>
  <c r="C69" i="2"/>
  <c r="C86" i="2" s="1"/>
  <c r="G39" i="3"/>
  <c r="G38" i="3"/>
  <c r="F33" i="3"/>
  <c r="H33" i="3"/>
  <c r="G33" i="3"/>
  <c r="F34" i="3"/>
  <c r="G34" i="3"/>
  <c r="H34" i="3"/>
  <c r="F35" i="3"/>
  <c r="G35" i="3"/>
  <c r="H35" i="3"/>
  <c r="F36" i="3"/>
  <c r="G36" i="3"/>
  <c r="H36" i="3"/>
  <c r="C32" i="4"/>
  <c r="D11" i="6"/>
  <c r="D12" i="6" s="1"/>
  <c r="D9" i="6"/>
  <c r="D10" i="6" s="1"/>
  <c r="V23" i="4"/>
  <c r="V24" i="4"/>
  <c r="V25" i="4"/>
  <c r="V27" i="4"/>
  <c r="V28" i="4"/>
  <c r="U28" i="4"/>
  <c r="X28" i="4"/>
  <c r="V31" i="4"/>
  <c r="X31" i="4" s="1"/>
  <c r="U23" i="4"/>
  <c r="U24" i="4"/>
  <c r="X24" i="4" s="1"/>
  <c r="U25" i="4"/>
  <c r="X25" i="4" s="1"/>
  <c r="U27" i="4"/>
  <c r="X27" i="4" s="1"/>
  <c r="T27" i="4"/>
  <c r="W27" i="4"/>
  <c r="X30" i="4"/>
  <c r="U31" i="4"/>
  <c r="T23" i="4"/>
  <c r="T24" i="4"/>
  <c r="T25" i="4"/>
  <c r="W26" i="4"/>
  <c r="T28" i="4"/>
  <c r="W28" i="4"/>
  <c r="W29" i="4"/>
  <c r="T31" i="4"/>
  <c r="W31" i="4"/>
  <c r="W25" i="4"/>
  <c r="W30" i="4"/>
  <c r="F30" i="3"/>
  <c r="H30" i="3"/>
  <c r="C36" i="2"/>
  <c r="K32" i="4"/>
  <c r="C39" i="2" s="1"/>
  <c r="G25" i="3"/>
  <c r="G18" i="3"/>
  <c r="F32" i="3"/>
  <c r="G32" i="3" s="1"/>
  <c r="H32" i="3"/>
  <c r="F31" i="3"/>
  <c r="G31" i="3" s="1"/>
  <c r="H31" i="3"/>
  <c r="G30" i="3"/>
  <c r="G20" i="3"/>
  <c r="G24" i="3"/>
  <c r="G26" i="3"/>
  <c r="G27" i="3"/>
  <c r="X21" i="4" l="1"/>
  <c r="D19" i="5"/>
  <c r="X23" i="4"/>
  <c r="W23" i="4"/>
  <c r="AA23" i="4"/>
  <c r="X22" i="4"/>
  <c r="D86" i="2"/>
  <c r="K69" i="2"/>
  <c r="L69" i="2" s="1"/>
  <c r="AA21" i="4"/>
  <c r="I40" i="3"/>
  <c r="E40" i="2" s="1"/>
  <c r="E63" i="2" s="1"/>
  <c r="D20" i="6" s="1"/>
  <c r="H40" i="3"/>
  <c r="D40" i="2" s="1"/>
  <c r="K39" i="2"/>
  <c r="L39" i="2" s="1"/>
  <c r="D15" i="6"/>
  <c r="AA27" i="4"/>
  <c r="R26" i="4"/>
  <c r="J25" i="3"/>
  <c r="J16" i="3"/>
  <c r="J27" i="3"/>
  <c r="J18" i="3"/>
  <c r="J17" i="3"/>
  <c r="J26" i="3"/>
  <c r="J33" i="3"/>
  <c r="J23" i="3"/>
  <c r="J30" i="3"/>
  <c r="J20" i="3"/>
  <c r="J21" i="3"/>
  <c r="J28" i="3"/>
  <c r="J31" i="3"/>
  <c r="J19" i="3"/>
  <c r="J32" i="3"/>
  <c r="J36" i="3"/>
  <c r="J35" i="3"/>
  <c r="J34" i="3"/>
  <c r="J24" i="3"/>
  <c r="AA25" i="4"/>
  <c r="AA26" i="4"/>
  <c r="AA22" i="4"/>
  <c r="G40" i="3"/>
  <c r="C40" i="2" s="1"/>
  <c r="C63" i="2" s="1"/>
  <c r="D18" i="6" s="1"/>
  <c r="W24" i="4"/>
  <c r="R21" i="4"/>
  <c r="R27" i="4"/>
  <c r="R24" i="4"/>
  <c r="R29" i="4"/>
  <c r="R28" i="4"/>
  <c r="W22" i="4"/>
  <c r="R31" i="4"/>
  <c r="W21" i="4"/>
  <c r="R22" i="4"/>
  <c r="R25" i="4"/>
  <c r="R23" i="4"/>
  <c r="R30" i="4"/>
  <c r="X32" i="4" l="1"/>
  <c r="W32" i="4"/>
  <c r="L86" i="2"/>
  <c r="AA32" i="4"/>
  <c r="D26" i="6" s="1"/>
  <c r="K86" i="2"/>
  <c r="D63" i="2"/>
  <c r="D19" i="6" s="1"/>
  <c r="K40" i="2"/>
  <c r="J40" i="3"/>
  <c r="R32" i="4"/>
  <c r="D24" i="6" s="1"/>
  <c r="L40" i="2" l="1"/>
  <c r="L63" i="2" s="1"/>
  <c r="D25" i="6"/>
  <c r="K6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Vanden Bulcke, Kristof</author>
  </authors>
  <commentList>
    <comment ref="E39" authorId="0" shapeId="0" xr:uid="{AC453CC2-FAE9-473F-BEBF-6AEC80AB0897}">
      <text>
        <r>
          <rPr>
            <sz val="9"/>
            <color indexed="81"/>
            <rFont val="Tahoma"/>
            <family val="2"/>
          </rPr>
          <t>Als u een subsidie aanvraagt voor meerdere fasen tegelijk moet het project in de latere fasen voldoende concreet zijn uitgewerkt.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Vanden Bulcke, Kristof</author>
    <author>Unknown</author>
  </authors>
  <commentList>
    <comment ref="L20" authorId="0" shapeId="0" xr:uid="{A0EF3132-8B5F-494B-A932-22F94C4D9FF9}">
      <text>
        <r>
          <rPr>
            <sz val="9"/>
            <color indexed="81"/>
            <rFont val="Tahoma"/>
            <family val="2"/>
          </rPr>
          <t>In deze kolom worden de totalen berekend voor de resterende looptijd. 
Dit wordt berekend op basis van de velden in het infoblad.
Voorbeeld: indien een project uit 3 fasen bestaat en u geeft op dat u een subsidie vraagt voor fase 2, dan wordt in deze kolom de som gemaakt van fase 2 (en fase 3 indien van toepassing)</t>
        </r>
      </text>
    </comment>
    <comment ref="B22" authorId="1" shapeId="0" xr:uid="{00000000-0006-0000-0100-000001000000}">
      <text>
        <r>
          <rPr>
            <sz val="9"/>
            <color indexed="81"/>
            <rFont val="Tahoma"/>
            <family val="2"/>
          </rPr>
          <t xml:space="preserve">Eigen middelen die de organisatie (naast de niet-subsideerbare inbreng) investeert in het project
</t>
        </r>
      </text>
    </comment>
    <comment ref="B39" authorId="1" shapeId="0" xr:uid="{00000000-0006-0000-0100-000002000000}">
      <text>
        <r>
          <rPr>
            <sz val="9"/>
            <color indexed="81"/>
            <rFont val="Tahoma"/>
            <family val="2"/>
          </rPr>
          <t xml:space="preserve">Let op: enkel de kosten van personeelsleden die specifiek voor het project worden aangeworven komen in aanmerking.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Kristof Vanden Bulcke</author>
    <author>Unknown</author>
  </authors>
  <commentList>
    <comment ref="T19" authorId="0" shapeId="0" xr:uid="{00000000-0006-0000-0300-000001000000}">
      <text>
        <r>
          <rPr>
            <sz val="9"/>
            <color indexed="81"/>
            <rFont val="Tahoma"/>
            <family val="2"/>
          </rPr>
          <t xml:space="preserve">Deze tabel rekent de door u opgegeven loonkost om naar de loonkost per VTE per maand.
</t>
        </r>
      </text>
    </comment>
    <comment ref="F20" authorId="1" shapeId="0" xr:uid="{00000000-0006-0000-0300-000002000000}">
      <text>
        <r>
          <rPr>
            <sz val="9"/>
            <color indexed="81"/>
            <rFont val="Tahoma"/>
            <family val="2"/>
          </rPr>
          <t xml:space="preserve">Het minimaal vereiste diploma voor deze fuctie (dat is niet noodzakelijk gelijk aan het diploma van de persoon die de functie uitoefent)
</t>
        </r>
      </text>
    </comment>
    <comment ref="G20" authorId="1" shapeId="0" xr:uid="{00000000-0006-0000-0300-000003000000}">
      <text>
        <r>
          <rPr>
            <sz val="9"/>
            <color indexed="81"/>
            <rFont val="Tahoma"/>
            <family val="2"/>
          </rPr>
          <t xml:space="preserve">Het barema op basis waarvan het loon berekend wordt
</t>
        </r>
      </text>
    </comment>
    <comment ref="H20" authorId="1" shapeId="0" xr:uid="{00000000-0006-0000-0300-000004000000}">
      <text>
        <r>
          <rPr>
            <sz val="9"/>
            <color indexed="81"/>
            <rFont val="Tahoma"/>
            <family val="2"/>
          </rPr>
          <t xml:space="preserve">De anciënniteit, uitgedrukt in aantal jaar,  die gehanteerd wordt voor de berekening van het loon
</t>
        </r>
      </text>
    </comment>
    <comment ref="I20" authorId="1" shapeId="0" xr:uid="{00000000-0006-0000-0300-000005000000}">
      <text>
        <r>
          <rPr>
            <sz val="9"/>
            <color indexed="81"/>
            <rFont val="Tahoma"/>
            <family val="2"/>
          </rPr>
          <t xml:space="preserve">Tewerkstellingsbreuk (1 = voltijds; 0,5 = halftijds …)
</t>
        </r>
        <r>
          <rPr>
            <u/>
            <sz val="9"/>
            <color indexed="81"/>
            <rFont val="Tahoma"/>
            <family val="2"/>
          </rPr>
          <t>Alleen voor de tewerkstelling op het project</t>
        </r>
        <r>
          <rPr>
            <sz val="9"/>
            <color indexed="81"/>
            <rFont val="Tahoma"/>
            <family val="2"/>
          </rPr>
          <t xml:space="preserve"> in deze fase.</t>
        </r>
      </text>
    </comment>
    <comment ref="J20" authorId="1" shapeId="0" xr:uid="{00000000-0006-0000-0300-000006000000}">
      <text>
        <r>
          <rPr>
            <sz val="9"/>
            <color indexed="81"/>
            <rFont val="Tahoma"/>
            <family val="2"/>
          </rPr>
          <t xml:space="preserve">Aantal maanden dat deze persoon in deze fase werkt op het project.
</t>
        </r>
      </text>
    </comment>
    <comment ref="K20" authorId="1" shapeId="0" xr:uid="{00000000-0006-0000-0300-000007000000}">
      <text>
        <r>
          <rPr>
            <sz val="9"/>
            <color indexed="81"/>
            <rFont val="Tahoma"/>
            <family val="2"/>
          </rPr>
          <t xml:space="preserve">Totale loonkosten, inclusief werknemers- en werkgeversbijdragen.
- </t>
        </r>
        <r>
          <rPr>
            <u/>
            <sz val="9"/>
            <color indexed="81"/>
            <rFont val="Tahoma"/>
            <family val="2"/>
          </rPr>
          <t>Alleen voor de tewerkstelling op het project.</t>
        </r>
      </text>
    </comment>
    <comment ref="L20" authorId="1" shapeId="0" xr:uid="{00000000-0006-0000-0300-000008000000}">
      <text>
        <r>
          <rPr>
            <sz val="9"/>
            <color indexed="81"/>
            <rFont val="Tahoma"/>
            <family val="2"/>
          </rPr>
          <t xml:space="preserve">Tewerkstellingsbreuk (1 = voltijds; 0,5 = halftijds…)
</t>
        </r>
        <r>
          <rPr>
            <u/>
            <sz val="9"/>
            <color indexed="81"/>
            <rFont val="Tahoma"/>
            <family val="2"/>
          </rPr>
          <t>Enkel voor de tewerkstelling op het project</t>
        </r>
        <r>
          <rPr>
            <sz val="9"/>
            <color indexed="81"/>
            <rFont val="Tahoma"/>
            <family val="2"/>
          </rPr>
          <t xml:space="preserve"> in deze fase.</t>
        </r>
      </text>
    </comment>
    <comment ref="M20" authorId="1" shapeId="0" xr:uid="{00000000-0006-0000-0300-000009000000}">
      <text>
        <r>
          <rPr>
            <sz val="9"/>
            <color indexed="81"/>
            <rFont val="Tahoma"/>
            <family val="2"/>
          </rPr>
          <t xml:space="preserve">Aantal maanden dat deze persoon in deze fase werkt op het project.
</t>
        </r>
      </text>
    </comment>
    <comment ref="N20" authorId="1" shapeId="0" xr:uid="{00000000-0006-0000-0300-00000A000000}">
      <text>
        <r>
          <rPr>
            <sz val="9"/>
            <color indexed="81"/>
            <rFont val="Tahoma"/>
            <family val="2"/>
          </rPr>
          <t xml:space="preserve">Totale loonkosten, inclusief werknemers- en werkgeversbijdragen.
- </t>
        </r>
        <r>
          <rPr>
            <u/>
            <sz val="9"/>
            <color indexed="81"/>
            <rFont val="Tahoma"/>
            <family val="2"/>
          </rPr>
          <t>Alleen voor de tewerkstelling op het project.</t>
        </r>
      </text>
    </comment>
    <comment ref="O20" authorId="1" shapeId="0" xr:uid="{00000000-0006-0000-0300-00000B000000}">
      <text>
        <r>
          <rPr>
            <sz val="9"/>
            <color indexed="81"/>
            <rFont val="Tahoma"/>
            <family val="2"/>
          </rPr>
          <t xml:space="preserve">Tewerkstellingsbreuk (1 = voltijds; 0,5 = halftijds…)
</t>
        </r>
        <r>
          <rPr>
            <u/>
            <sz val="9"/>
            <color indexed="81"/>
            <rFont val="Tahoma"/>
            <family val="2"/>
          </rPr>
          <t>Enkel voor de tewerkstelling op het project</t>
        </r>
        <r>
          <rPr>
            <sz val="9"/>
            <color indexed="81"/>
            <rFont val="Tahoma"/>
            <family val="2"/>
          </rPr>
          <t xml:space="preserve"> in deze fase.</t>
        </r>
      </text>
    </comment>
    <comment ref="P20" authorId="1" shapeId="0" xr:uid="{00000000-0006-0000-0300-00000C000000}">
      <text>
        <r>
          <rPr>
            <sz val="9"/>
            <color indexed="81"/>
            <rFont val="Tahoma"/>
            <family val="2"/>
          </rPr>
          <t xml:space="preserve">Aantal maanden dat deze persoon in deze fase werkt op het project.
</t>
        </r>
      </text>
    </comment>
    <comment ref="Q20" authorId="1" shapeId="0" xr:uid="{00000000-0006-0000-0300-00000D000000}">
      <text>
        <r>
          <rPr>
            <sz val="9"/>
            <color indexed="81"/>
            <rFont val="Tahoma"/>
            <family val="2"/>
          </rPr>
          <t xml:space="preserve">Totale loonkosten, inclusief werknemers- en werkgeversbijdragen.
- </t>
        </r>
        <r>
          <rPr>
            <u/>
            <sz val="9"/>
            <color indexed="81"/>
            <rFont val="Tahoma"/>
            <family val="2"/>
          </rPr>
          <t>Alleen voor de tewerkstelling op het project.</t>
        </r>
      </text>
    </comment>
    <comment ref="Z20" authorId="0" shapeId="0" xr:uid="{00000000-0006-0000-0300-00000E000000}">
      <text>
        <r>
          <rPr>
            <sz val="9"/>
            <color indexed="81"/>
            <rFont val="Tahoma"/>
            <family val="2"/>
          </rPr>
          <t xml:space="preserve">Dit is een ruwe schatting van een voltijdse loonkost per maand op basis van de barema's van PC329, rekening houdend met het door u opgegeven diplomavereiste en anciënniteit.
Op basis hiervan wordt een inschatting gemaakt of de door u opgegeven loonkost mogelijk te hoog is. Afwijkingen kunnen verklaard worden omdat uw organisatie bijvoorbeeld andere barema's hanteert dan PC329.
</t>
        </r>
      </text>
    </comment>
    <comment ref="F43" authorId="1" shapeId="0" xr:uid="{00000000-0006-0000-0300-00000F000000}">
      <text>
        <r>
          <rPr>
            <sz val="9"/>
            <color indexed="81"/>
            <rFont val="Tahoma"/>
            <family val="2"/>
          </rPr>
          <t xml:space="preserve">Het minimaal vereiste diploma voor deze fuctie (dat is niet noodzakelijk gelijk aan het diploma van de persoon die de functie uitoefent)
</t>
        </r>
      </text>
    </comment>
    <comment ref="G43" authorId="1" shapeId="0" xr:uid="{00000000-0006-0000-0300-000010000000}">
      <text>
        <r>
          <rPr>
            <sz val="9"/>
            <color indexed="81"/>
            <rFont val="Tahoma"/>
            <family val="2"/>
          </rPr>
          <t xml:space="preserve">Het barema op basis waarvan het loon berekend wordt
</t>
        </r>
      </text>
    </comment>
    <comment ref="H43" authorId="1" shapeId="0" xr:uid="{00000000-0006-0000-0300-000011000000}">
      <text>
        <r>
          <rPr>
            <sz val="9"/>
            <color indexed="81"/>
            <rFont val="Tahoma"/>
            <family val="2"/>
          </rPr>
          <t xml:space="preserve">De anciënniteit, uitgedrukt in aantal jaar,  die gehanteerd wordt voor de berekening van het loon
</t>
        </r>
      </text>
    </comment>
    <comment ref="I43" authorId="1" shapeId="0" xr:uid="{00000000-0006-0000-0300-000012000000}">
      <text>
        <r>
          <rPr>
            <sz val="9"/>
            <color indexed="81"/>
            <rFont val="Tahoma"/>
            <family val="2"/>
          </rPr>
          <t xml:space="preserve">Tewerkstellingsbreuk (1 = voltijds; 0,5 = halftijds …)
</t>
        </r>
        <r>
          <rPr>
            <u/>
            <sz val="9"/>
            <color indexed="81"/>
            <rFont val="Tahoma"/>
            <family val="2"/>
          </rPr>
          <t>Alleen voor de tewerkstelling op het project</t>
        </r>
        <r>
          <rPr>
            <sz val="9"/>
            <color indexed="81"/>
            <rFont val="Tahoma"/>
            <family val="2"/>
          </rPr>
          <t xml:space="preserve"> in deze fase.</t>
        </r>
      </text>
    </comment>
    <comment ref="J43" authorId="1" shapeId="0" xr:uid="{00000000-0006-0000-0300-000013000000}">
      <text>
        <r>
          <rPr>
            <sz val="9"/>
            <color indexed="81"/>
            <rFont val="Tahoma"/>
            <family val="2"/>
          </rPr>
          <t xml:space="preserve">Aantal maanden dat deze persoon in deze fase werkt op het project.
</t>
        </r>
      </text>
    </comment>
    <comment ref="K43" authorId="1" shapeId="0" xr:uid="{00000000-0006-0000-0300-000014000000}">
      <text>
        <r>
          <rPr>
            <sz val="9"/>
            <color indexed="81"/>
            <rFont val="Tahoma"/>
            <family val="2"/>
          </rPr>
          <t xml:space="preserve">Totale loonkosten, inclusief werknemers- en werkgeversbijdragen.
- </t>
        </r>
        <r>
          <rPr>
            <u/>
            <sz val="9"/>
            <color indexed="81"/>
            <rFont val="Tahoma"/>
            <family val="2"/>
          </rPr>
          <t xml:space="preserve">Alleen voor de tewerkstelling op het project.
</t>
        </r>
        <r>
          <rPr>
            <sz val="9"/>
            <color indexed="81"/>
            <rFont val="Tahoma"/>
            <family val="2"/>
          </rPr>
          <t>Aangezien u voor deze lonen geen subsidie vraagt is het niet noodzakelijk om hiervan de loonkost op te geven.</t>
        </r>
        <r>
          <rPr>
            <u/>
            <sz val="9"/>
            <color indexed="81"/>
            <rFont val="Tahoma"/>
            <family val="2"/>
          </rPr>
          <t xml:space="preserve">
</t>
        </r>
      </text>
    </comment>
    <comment ref="L43" authorId="1" shapeId="0" xr:uid="{00000000-0006-0000-0300-000015000000}">
      <text>
        <r>
          <rPr>
            <sz val="9"/>
            <color indexed="81"/>
            <rFont val="Tahoma"/>
            <family val="2"/>
          </rPr>
          <t xml:space="preserve">Tewerkstellingsbreuk (1 = voltijds; 0,5 = halftijds…)
</t>
        </r>
        <r>
          <rPr>
            <u/>
            <sz val="9"/>
            <color indexed="81"/>
            <rFont val="Tahoma"/>
            <family val="2"/>
          </rPr>
          <t>Enkel voor de tewerkstelling op het project</t>
        </r>
        <r>
          <rPr>
            <sz val="9"/>
            <color indexed="81"/>
            <rFont val="Tahoma"/>
            <family val="2"/>
          </rPr>
          <t xml:space="preserve"> in deze fase.</t>
        </r>
      </text>
    </comment>
    <comment ref="M43" authorId="1" shapeId="0" xr:uid="{00000000-0006-0000-0300-000016000000}">
      <text>
        <r>
          <rPr>
            <sz val="9"/>
            <color indexed="81"/>
            <rFont val="Tahoma"/>
            <family val="2"/>
          </rPr>
          <t xml:space="preserve">Aantal maanden dat deze persoon in deze fase werkt op het project.
</t>
        </r>
      </text>
    </comment>
    <comment ref="N43" authorId="1" shapeId="0" xr:uid="{00000000-0006-0000-0300-000017000000}">
      <text>
        <r>
          <rPr>
            <sz val="9"/>
            <color indexed="81"/>
            <rFont val="Tahoma"/>
            <family val="2"/>
          </rPr>
          <t xml:space="preserve">Totale loonkosten, inclusief werknemers- en werkgeversbijdragen.
- </t>
        </r>
        <r>
          <rPr>
            <u/>
            <sz val="9"/>
            <color indexed="81"/>
            <rFont val="Tahoma"/>
            <family val="2"/>
          </rPr>
          <t xml:space="preserve">Alleen voor de tewerkstelling op het project.
</t>
        </r>
        <r>
          <rPr>
            <sz val="9"/>
            <color indexed="81"/>
            <rFont val="Tahoma"/>
            <family val="2"/>
          </rPr>
          <t>Aangezien u voor deze lonen geen subsidie vraagt is het niet noodzakelijk om hiervan de loonkost op te geven.</t>
        </r>
      </text>
    </comment>
    <comment ref="O43" authorId="1" shapeId="0" xr:uid="{00000000-0006-0000-0300-000018000000}">
      <text>
        <r>
          <rPr>
            <sz val="9"/>
            <color indexed="81"/>
            <rFont val="Tahoma"/>
            <family val="2"/>
          </rPr>
          <t xml:space="preserve">Tewerkstellingsbreuk (1 = voltijds; 0,5 = halftijds…)
</t>
        </r>
        <r>
          <rPr>
            <u/>
            <sz val="9"/>
            <color indexed="81"/>
            <rFont val="Tahoma"/>
            <family val="2"/>
          </rPr>
          <t>Enkel voor de tewerkstelling op het project</t>
        </r>
        <r>
          <rPr>
            <sz val="9"/>
            <color indexed="81"/>
            <rFont val="Tahoma"/>
            <family val="2"/>
          </rPr>
          <t xml:space="preserve"> in deze fase.</t>
        </r>
      </text>
    </comment>
    <comment ref="P43" authorId="1" shapeId="0" xr:uid="{00000000-0006-0000-0300-000019000000}">
      <text>
        <r>
          <rPr>
            <sz val="9"/>
            <color indexed="81"/>
            <rFont val="Tahoma"/>
            <family val="2"/>
          </rPr>
          <t xml:space="preserve">Aantal maanden dat deze persoon in deze fase werkt op het project.
</t>
        </r>
      </text>
    </comment>
    <comment ref="Q43" authorId="1" shapeId="0" xr:uid="{00000000-0006-0000-0300-00001A000000}">
      <text>
        <r>
          <rPr>
            <sz val="9"/>
            <color indexed="81"/>
            <rFont val="Tahoma"/>
            <family val="2"/>
          </rPr>
          <t xml:space="preserve">Totale loonkosten, inclusief werknemers- en werkgeversbijdragen.
- </t>
        </r>
        <r>
          <rPr>
            <u/>
            <sz val="9"/>
            <color indexed="81"/>
            <rFont val="Tahoma"/>
            <family val="2"/>
          </rPr>
          <t xml:space="preserve">Alleen voor de tewerkstelling op het project
</t>
        </r>
        <r>
          <rPr>
            <sz val="9"/>
            <color indexed="81"/>
            <rFont val="Tahoma"/>
            <family val="2"/>
          </rPr>
          <t>Aangezien u voor deze lonen geen subsidie vraagt is het niet noodzakelijk om hiervan de loonkost op te geven.</t>
        </r>
      </text>
    </comment>
  </commentList>
</comments>
</file>

<file path=xl/sharedStrings.xml><?xml version="1.0" encoding="utf-8"?>
<sst xmlns="http://schemas.openxmlformats.org/spreadsheetml/2006/main" count="232" uniqueCount="98">
  <si>
    <t>Type projectsubsidie</t>
  </si>
  <si>
    <t>Subsidieaanvraag voor het jaar</t>
  </si>
  <si>
    <t>Subsidieronde</t>
  </si>
  <si>
    <t>Naam van de organisatie die de subsidie aanvraagt</t>
  </si>
  <si>
    <t>andere organisatie</t>
  </si>
  <si>
    <t>Naam van het project</t>
  </si>
  <si>
    <t>Fasering van het project</t>
  </si>
  <si>
    <t>datum</t>
  </si>
  <si>
    <t># maand</t>
  </si>
  <si>
    <t>fase 1</t>
  </si>
  <si>
    <t>startdatum:</t>
  </si>
  <si>
    <t>einddatum:</t>
  </si>
  <si>
    <t>fase 2</t>
  </si>
  <si>
    <t>fase 3</t>
  </si>
  <si>
    <t>Begroting voor het subsidieerbare gedeelte van het project</t>
  </si>
  <si>
    <t>Opbrengsten</t>
  </si>
  <si>
    <t>totaal</t>
  </si>
  <si>
    <t>resterende looptijd</t>
  </si>
  <si>
    <t>Opbrengsten uit verkoop</t>
  </si>
  <si>
    <t>Middelen uit eigen werking</t>
  </si>
  <si>
    <t>Sponsoring</t>
  </si>
  <si>
    <t>Subsidies:</t>
  </si>
  <si>
    <t>- Vlaamse Gemeenschap - andere</t>
  </si>
  <si>
    <t>- provincie</t>
  </si>
  <si>
    <t>- gemeente</t>
  </si>
  <si>
    <t>- andere subsidies</t>
  </si>
  <si>
    <t>Recuperatie van btw of andere kosten</t>
  </si>
  <si>
    <t>Andere opbrengsten:</t>
  </si>
  <si>
    <t>…</t>
  </si>
  <si>
    <t>Totaal</t>
  </si>
  <si>
    <t>Kosten</t>
  </si>
  <si>
    <t xml:space="preserve">totaal </t>
  </si>
  <si>
    <t>Personeelskosten</t>
  </si>
  <si>
    <t>Aankopen van duurzame goederen
(meubilair, machines, installaties hard- en software)</t>
  </si>
  <si>
    <t>Andere:</t>
  </si>
  <si>
    <t>Niet-subsidieerbare gedeelte van het project</t>
  </si>
  <si>
    <t>Omschrijving</t>
  </si>
  <si>
    <t>Inzet van (eigen) personeel</t>
  </si>
  <si>
    <t>ter beschikking stellen van materiaal en lokalen</t>
  </si>
  <si>
    <t>kosten, gedragen door andere projectpartners</t>
  </si>
  <si>
    <t>overheadkosten</t>
  </si>
  <si>
    <t>andere:</t>
  </si>
  <si>
    <t/>
  </si>
  <si>
    <t>Afschrijvingstabel</t>
  </si>
  <si>
    <t>aankoopprijs</t>
  </si>
  <si>
    <t>afschrijving</t>
  </si>
  <si>
    <t>restwaarde</t>
  </si>
  <si>
    <t>beschrijving duurzaam goed</t>
  </si>
  <si>
    <t>afschrijving%</t>
  </si>
  <si>
    <t>fase1</t>
  </si>
  <si>
    <t>einde project</t>
  </si>
  <si>
    <t>Machines en installaties</t>
  </si>
  <si>
    <t>Meubilair</t>
  </si>
  <si>
    <t>Hard- en software</t>
  </si>
  <si>
    <t>Goederen die niet afgeschreven worden - verwerving = doelstelling project</t>
  </si>
  <si>
    <t>Totalen</t>
  </si>
  <si>
    <t>Paritair Comité of baremasysteem op basis waarvan de lonen toegekend worden</t>
  </si>
  <si>
    <t>Naam van de werkgever van de gesubsidieerde personeelsleden</t>
  </si>
  <si>
    <t>Subsidieerbare personeelkosten -  specifiek voor het project worden aangeworven personeelsleden</t>
  </si>
  <si>
    <t>loonkost per VTE per maand</t>
  </si>
  <si>
    <t>normloon</t>
  </si>
  <si>
    <t>pers.kost</t>
  </si>
  <si>
    <t>naam</t>
  </si>
  <si>
    <t>soort contract</t>
  </si>
  <si>
    <t>werkgever</t>
  </si>
  <si>
    <t>korte functiebeschrijving</t>
  </si>
  <si>
    <t>diploma-vereiste</t>
  </si>
  <si>
    <t>loonbarema</t>
  </si>
  <si>
    <t>anciën-niteit</t>
  </si>
  <si>
    <t>breuk</t>
  </si>
  <si>
    <t>aantal maanden</t>
  </si>
  <si>
    <t>kosten</t>
  </si>
  <si>
    <t>PC329 VTE/maand</t>
  </si>
  <si>
    <t>mogelijk te hoog?</t>
  </si>
  <si>
    <t>Totale kost per fase:</t>
  </si>
  <si>
    <t>Niet-subsidieerbare personeelkosten - personeel in vast dienstverband</t>
  </si>
  <si>
    <t>Infoblad</t>
  </si>
  <si>
    <t>Projectfases sluiten aan op elkaar?</t>
  </si>
  <si>
    <t>aantal dagen tussen 1ste en 2de fase:</t>
  </si>
  <si>
    <t>aantal dagen tussen 2de en 3de fase:</t>
  </si>
  <si>
    <t>Startdatum huidige fase conform regelgeving?</t>
  </si>
  <si>
    <t>Begroting</t>
  </si>
  <si>
    <t>Begroting 1ste fase in evenwicht?</t>
  </si>
  <si>
    <t>Begroting 2de fase in evenwicht?</t>
  </si>
  <si>
    <t>Begroting 3de fase in evenwicht?</t>
  </si>
  <si>
    <t>aantal maanden tewerkstelling niet langer dan duur projectfase?</t>
  </si>
  <si>
    <t>loonkosten van dezelfde persoon stijgt niet meer dan 10% per fase?</t>
  </si>
  <si>
    <t>Opgegeven lonen te hoog?</t>
  </si>
  <si>
    <t>Anciënniteit?</t>
  </si>
  <si>
    <t>Soort Contract?</t>
  </si>
  <si>
    <t>Werkgever?</t>
  </si>
  <si>
    <t>Vraagt u een projectsubsie aan voor de volledige (resterende) looptijd van het project?</t>
  </si>
  <si>
    <t>Huidige fase voor deze aanvraag:</t>
  </si>
  <si>
    <r>
      <t>- Vlaamse Gemeenschap - Cultureel</t>
    </r>
    <r>
      <rPr>
        <sz val="11"/>
        <color rgb="FFFF0000"/>
        <rFont val="Calibri"/>
        <family val="2"/>
        <scheme val="minor"/>
      </rPr>
      <t>-</t>
    </r>
    <r>
      <rPr>
        <sz val="11"/>
        <color theme="1"/>
        <rFont val="Calibri"/>
        <family val="2"/>
        <scheme val="minor"/>
      </rPr>
      <t>erfgoeddecreet</t>
    </r>
  </si>
  <si>
    <t>Uit hoeveel fasen bestaat het gehele project?</t>
  </si>
  <si>
    <t>huidige project(fase) moet starten na</t>
  </si>
  <si>
    <t>huidige project(fase) moet starten voor</t>
  </si>
  <si>
    <t>Eerste project(fase) moet starten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</si>
</sst>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9"/>
      <color indexed="81"/>
      <name val="Tahoma"/>
      <family val="2"/>
    </font>
    <font>
      <u/>
      <sz val="9"/>
      <color indexed="81"/>
      <name val="Tahoma"/>
      <family val="2"/>
    </font>
    <font>
      <sz val="11"/>
      <color theme="0"/>
      <name val="Calibri"/>
      <family val="2"/>
      <scheme val="minor"/>
    </font>
    <font>
      <b/>
      <sz val="11"/>
      <color theme="1"/>
      <name val="Calibri"/>
      <family val="2"/>
      <scheme val="minor"/>
    </font>
    <font>
      <b/>
      <sz val="12"/>
      <color theme="1"/>
      <name val="Calibri"/>
      <family val="2"/>
      <scheme val="minor"/>
    </font>
    <font>
      <sz val="11"/>
      <color theme="0" tint="-0.14999847407452621"/>
      <name val="Calibri"/>
      <family val="2"/>
      <scheme val="minor"/>
    </font>
    <font>
      <sz val="11"/>
      <name val="Calibri"/>
      <family val="2"/>
      <scheme val="minor"/>
    </font>
    <font>
      <sz val="11"/>
      <color rgb="FF00B050"/>
      <name val="Calibri"/>
      <family val="2"/>
      <scheme val="minor"/>
    </font>
    <font>
      <u/>
      <sz val="11"/>
      <color theme="10"/>
      <name val="Calibri"/>
      <family val="2"/>
      <scheme val="minor"/>
    </font>
    <font>
      <sz val="11"/>
      <color rgb="FFFF000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s>
  <borders count="58">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206">
    <xf numFmtId="0" fontId="0" fillId="0" borderId="0" xfId="0"/>
    <xf numFmtId="0" fontId="0" fillId="0" borderId="0" xfId="0" applyAlignment="1">
      <alignment wrapText="1"/>
    </xf>
    <xf numFmtId="0" fontId="4" fillId="0" borderId="0" xfId="0" applyFont="1"/>
    <xf numFmtId="0" fontId="0" fillId="0" borderId="0" xfId="0" quotePrefix="1"/>
    <xf numFmtId="0" fontId="0" fillId="0" borderId="1" xfId="0" applyBorder="1"/>
    <xf numFmtId="0" fontId="0" fillId="0" borderId="2" xfId="0" applyBorder="1"/>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3" fillId="2" borderId="6" xfId="0" applyFont="1" applyFill="1" applyBorder="1" applyAlignment="1">
      <alignment wrapText="1"/>
    </xf>
    <xf numFmtId="0" fontId="3" fillId="2" borderId="7" xfId="0" applyFont="1" applyFill="1" applyBorder="1" applyAlignment="1">
      <alignment wrapText="1"/>
    </xf>
    <xf numFmtId="0" fontId="3" fillId="2" borderId="1" xfId="0" applyFont="1" applyFill="1" applyBorder="1" applyAlignment="1">
      <alignment wrapText="1"/>
    </xf>
    <xf numFmtId="0" fontId="3" fillId="2" borderId="0" xfId="0" applyFont="1" applyFill="1" applyAlignment="1">
      <alignment wrapText="1"/>
    </xf>
    <xf numFmtId="0" fontId="3" fillId="2" borderId="2" xfId="0" applyFont="1" applyFill="1" applyBorder="1" applyAlignment="1">
      <alignment wrapText="1"/>
    </xf>
    <xf numFmtId="0" fontId="4" fillId="3" borderId="3" xfId="0" applyFont="1" applyFill="1" applyBorder="1"/>
    <xf numFmtId="0" fontId="0" fillId="3" borderId="1" xfId="0" applyFill="1" applyBorder="1"/>
    <xf numFmtId="0" fontId="0" fillId="3" borderId="0" xfId="0" applyFill="1"/>
    <xf numFmtId="0" fontId="0" fillId="3" borderId="2" xfId="0" applyFill="1" applyBorder="1"/>
    <xf numFmtId="0" fontId="0" fillId="3" borderId="3" xfId="0" applyFill="1" applyBorder="1"/>
    <xf numFmtId="0" fontId="0" fillId="3" borderId="8" xfId="0" applyFill="1" applyBorder="1"/>
    <xf numFmtId="9" fontId="0" fillId="3" borderId="3" xfId="0" applyNumberFormat="1" applyFill="1" applyBorder="1"/>
    <xf numFmtId="9" fontId="0" fillId="3" borderId="9" xfId="0" applyNumberFormat="1" applyFill="1" applyBorder="1"/>
    <xf numFmtId="0" fontId="0" fillId="3" borderId="10" xfId="0" applyFill="1" applyBorder="1"/>
    <xf numFmtId="0" fontId="0" fillId="3" borderId="11" xfId="0" applyFill="1" applyBorder="1"/>
    <xf numFmtId="0" fontId="0" fillId="3" borderId="12" xfId="0" applyFill="1" applyBorder="1"/>
    <xf numFmtId="0" fontId="0" fillId="3" borderId="9" xfId="0" applyFill="1" applyBorder="1"/>
    <xf numFmtId="0" fontId="5" fillId="0" borderId="0" xfId="0" applyFont="1"/>
    <xf numFmtId="0" fontId="0" fillId="3" borderId="13" xfId="0" applyFill="1" applyBorder="1"/>
    <xf numFmtId="0" fontId="0" fillId="3" borderId="14" xfId="0" applyFill="1" applyBorder="1"/>
    <xf numFmtId="0" fontId="0" fillId="3" borderId="15" xfId="0" applyFill="1" applyBorder="1" applyAlignment="1">
      <alignment wrapText="1"/>
    </xf>
    <xf numFmtId="0" fontId="0" fillId="3" borderId="16" xfId="0" applyFill="1" applyBorder="1" applyAlignment="1">
      <alignment wrapText="1"/>
    </xf>
    <xf numFmtId="0" fontId="0" fillId="3" borderId="17" xfId="0" applyFill="1" applyBorder="1"/>
    <xf numFmtId="0" fontId="0" fillId="3" borderId="18" xfId="0" applyFill="1" applyBorder="1" applyAlignment="1">
      <alignment wrapText="1"/>
    </xf>
    <xf numFmtId="0" fontId="0" fillId="3" borderId="19" xfId="0" applyFill="1" applyBorder="1"/>
    <xf numFmtId="0" fontId="0" fillId="3" borderId="20" xfId="0" applyFill="1" applyBorder="1" applyAlignment="1">
      <alignment wrapText="1"/>
    </xf>
    <xf numFmtId="0" fontId="0" fillId="3" borderId="21" xfId="0" applyFill="1" applyBorder="1" applyAlignment="1">
      <alignment wrapText="1"/>
    </xf>
    <xf numFmtId="0" fontId="0" fillId="0" borderId="5" xfId="0" applyBorder="1"/>
    <xf numFmtId="0" fontId="0" fillId="0" borderId="6" xfId="0" applyBorder="1"/>
    <xf numFmtId="0" fontId="0" fillId="3" borderId="22" xfId="0" applyFill="1" applyBorder="1"/>
    <xf numFmtId="0" fontId="0" fillId="3" borderId="23" xfId="0" applyFill="1" applyBorder="1"/>
    <xf numFmtId="0" fontId="0" fillId="3" borderId="24" xfId="0" quotePrefix="1" applyFill="1" applyBorder="1"/>
    <xf numFmtId="3" fontId="0" fillId="3" borderId="12" xfId="0" applyNumberFormat="1" applyFill="1" applyBorder="1"/>
    <xf numFmtId="14" fontId="0" fillId="0" borderId="0" xfId="0" applyNumberFormat="1"/>
    <xf numFmtId="0" fontId="0" fillId="3" borderId="21" xfId="0" applyFill="1" applyBorder="1"/>
    <xf numFmtId="0" fontId="0" fillId="3" borderId="7" xfId="0" applyFill="1" applyBorder="1"/>
    <xf numFmtId="0" fontId="0" fillId="3" borderId="27" xfId="0" applyFill="1" applyBorder="1"/>
    <xf numFmtId="0" fontId="0" fillId="3" borderId="20" xfId="0" applyFill="1" applyBorder="1"/>
    <xf numFmtId="0" fontId="4" fillId="3" borderId="10" xfId="0" applyFont="1" applyFill="1" applyBorder="1"/>
    <xf numFmtId="0" fontId="0" fillId="3" borderId="15" xfId="0" applyFill="1" applyBorder="1"/>
    <xf numFmtId="0" fontId="0" fillId="3" borderId="15" xfId="0" quotePrefix="1" applyFill="1" applyBorder="1"/>
    <xf numFmtId="0" fontId="0" fillId="3" borderId="16" xfId="0" applyFill="1" applyBorder="1"/>
    <xf numFmtId="0" fontId="4" fillId="3" borderId="8" xfId="0" applyFont="1" applyFill="1" applyBorder="1"/>
    <xf numFmtId="0" fontId="0" fillId="3" borderId="28" xfId="0" applyFill="1" applyBorder="1"/>
    <xf numFmtId="0" fontId="0" fillId="3" borderId="27" xfId="0" applyFill="1" applyBorder="1" applyAlignment="1">
      <alignment wrapText="1"/>
    </xf>
    <xf numFmtId="3" fontId="0" fillId="3" borderId="28" xfId="0" applyNumberFormat="1" applyFill="1" applyBorder="1"/>
    <xf numFmtId="3" fontId="0" fillId="3" borderId="8" xfId="0" applyNumberFormat="1" applyFill="1" applyBorder="1"/>
    <xf numFmtId="0" fontId="4" fillId="0" borderId="4" xfId="0" applyFont="1" applyBorder="1"/>
    <xf numFmtId="0" fontId="0" fillId="3" borderId="30" xfId="0" applyFill="1" applyBorder="1"/>
    <xf numFmtId="0" fontId="0" fillId="3" borderId="31" xfId="0" quotePrefix="1" applyFill="1" applyBorder="1"/>
    <xf numFmtId="0" fontId="0" fillId="3" borderId="0" xfId="0" applyFill="1" applyAlignment="1">
      <alignment horizontal="center"/>
    </xf>
    <xf numFmtId="0" fontId="0" fillId="3" borderId="0" xfId="0" applyFill="1" applyAlignment="1">
      <alignment wrapText="1"/>
    </xf>
    <xf numFmtId="3" fontId="0" fillId="0" borderId="0" xfId="0" applyNumberFormat="1"/>
    <xf numFmtId="3" fontId="0" fillId="3" borderId="0" xfId="0" applyNumberFormat="1" applyFill="1"/>
    <xf numFmtId="2" fontId="0" fillId="0" borderId="0" xfId="0" applyNumberFormat="1"/>
    <xf numFmtId="3" fontId="0" fillId="3" borderId="32" xfId="0" applyNumberFormat="1" applyFill="1" applyBorder="1"/>
    <xf numFmtId="3" fontId="0" fillId="3" borderId="33" xfId="0" applyNumberFormat="1" applyFill="1" applyBorder="1"/>
    <xf numFmtId="3" fontId="0" fillId="3" borderId="2" xfId="0" applyNumberFormat="1" applyFill="1" applyBorder="1"/>
    <xf numFmtId="3" fontId="0" fillId="3" borderId="22" xfId="0" applyNumberFormat="1" applyFill="1" applyBorder="1"/>
    <xf numFmtId="3" fontId="0" fillId="3" borderId="23" xfId="0" applyNumberFormat="1" applyFill="1" applyBorder="1"/>
    <xf numFmtId="3" fontId="0" fillId="3" borderId="7" xfId="0" applyNumberFormat="1" applyFill="1" applyBorder="1"/>
    <xf numFmtId="3" fontId="0" fillId="3" borderId="3" xfId="0" applyNumberFormat="1" applyFill="1" applyBorder="1"/>
    <xf numFmtId="3" fontId="0" fillId="3" borderId="9" xfId="0" applyNumberFormat="1" applyFill="1" applyBorder="1"/>
    <xf numFmtId="0" fontId="0" fillId="3" borderId="7" xfId="0" applyFill="1" applyBorder="1" applyAlignment="1">
      <alignment wrapText="1"/>
    </xf>
    <xf numFmtId="0" fontId="3" fillId="4" borderId="7" xfId="0" applyFont="1" applyFill="1" applyBorder="1"/>
    <xf numFmtId="0" fontId="3" fillId="4" borderId="3" xfId="0" applyFont="1" applyFill="1" applyBorder="1"/>
    <xf numFmtId="0" fontId="3" fillId="4" borderId="9" xfId="0" applyFont="1" applyFill="1" applyBorder="1"/>
    <xf numFmtId="0" fontId="3" fillId="4" borderId="8" xfId="0" applyFont="1" applyFill="1" applyBorder="1"/>
    <xf numFmtId="0" fontId="6" fillId="3" borderId="24" xfId="0" quotePrefix="1" applyFont="1" applyFill="1" applyBorder="1"/>
    <xf numFmtId="3" fontId="0" fillId="3" borderId="34" xfId="0" applyNumberFormat="1" applyFill="1" applyBorder="1"/>
    <xf numFmtId="3" fontId="0" fillId="3" borderId="27" xfId="0" applyNumberFormat="1" applyFill="1" applyBorder="1"/>
    <xf numFmtId="0" fontId="3" fillId="0" borderId="0" xfId="0" applyFont="1"/>
    <xf numFmtId="0" fontId="7" fillId="0" borderId="0" xfId="0" applyFont="1"/>
    <xf numFmtId="3" fontId="0" fillId="0" borderId="36" xfId="0" applyNumberFormat="1" applyBorder="1" applyProtection="1">
      <protection locked="0"/>
    </xf>
    <xf numFmtId="3" fontId="0" fillId="0" borderId="27" xfId="0" applyNumberFormat="1" applyBorder="1" applyProtection="1">
      <protection locked="0"/>
    </xf>
    <xf numFmtId="3" fontId="0" fillId="3" borderId="27" xfId="0" applyNumberFormat="1" applyFill="1" applyBorder="1" applyProtection="1">
      <protection locked="0"/>
    </xf>
    <xf numFmtId="3" fontId="0" fillId="6" borderId="27" xfId="0" applyNumberFormat="1" applyFill="1" applyBorder="1" applyProtection="1">
      <protection locked="0"/>
    </xf>
    <xf numFmtId="3" fontId="0" fillId="0" borderId="28" xfId="0" applyNumberFormat="1" applyBorder="1" applyProtection="1">
      <protection locked="0"/>
    </xf>
    <xf numFmtId="3" fontId="0" fillId="0" borderId="37" xfId="0" applyNumberFormat="1" applyBorder="1" applyProtection="1">
      <protection locked="0"/>
    </xf>
    <xf numFmtId="3" fontId="0" fillId="0" borderId="34" xfId="0" applyNumberFormat="1" applyBorder="1" applyProtection="1">
      <protection locked="0"/>
    </xf>
    <xf numFmtId="0" fontId="0" fillId="0" borderId="15" xfId="0" applyBorder="1" applyProtection="1">
      <protection locked="0"/>
    </xf>
    <xf numFmtId="0" fontId="0" fillId="0" borderId="35" xfId="0" applyBorder="1" applyProtection="1">
      <protection locked="0"/>
    </xf>
    <xf numFmtId="0" fontId="0" fillId="0" borderId="27" xfId="0" applyBorder="1" applyProtection="1">
      <protection locked="0"/>
    </xf>
    <xf numFmtId="0" fontId="0" fillId="0" borderId="34" xfId="0" applyBorder="1" applyProtection="1">
      <protection locked="0"/>
    </xf>
    <xf numFmtId="0" fontId="0" fillId="0" borderId="3" xfId="0"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9" xfId="0" applyBorder="1" applyProtection="1">
      <protection locked="0"/>
    </xf>
    <xf numFmtId="0" fontId="0" fillId="0" borderId="38" xfId="0" applyBorder="1" applyProtection="1">
      <protection locked="0"/>
    </xf>
    <xf numFmtId="0" fontId="0" fillId="0" borderId="30" xfId="0" applyBorder="1" applyProtection="1">
      <protection locked="0"/>
    </xf>
    <xf numFmtId="0" fontId="0" fillId="0" borderId="40" xfId="0" quotePrefix="1" applyBorder="1" applyProtection="1">
      <protection locked="0"/>
    </xf>
    <xf numFmtId="0" fontId="0" fillId="0" borderId="41" xfId="0" applyBorder="1" applyProtection="1">
      <protection locked="0"/>
    </xf>
    <xf numFmtId="0" fontId="0" fillId="0" borderId="42" xfId="0" applyBorder="1" applyProtection="1">
      <protection locked="0"/>
    </xf>
    <xf numFmtId="2" fontId="0" fillId="0" borderId="43" xfId="0" applyNumberFormat="1" applyBorder="1" applyProtection="1">
      <protection locked="0"/>
    </xf>
    <xf numFmtId="0" fontId="0" fillId="0" borderId="44" xfId="0" applyBorder="1" applyProtection="1">
      <protection locked="0"/>
    </xf>
    <xf numFmtId="0" fontId="0" fillId="0" borderId="45" xfId="0" quotePrefix="1" applyBorder="1" applyProtection="1">
      <protection locked="0"/>
    </xf>
    <xf numFmtId="0" fontId="0" fillId="0" borderId="33" xfId="0" applyBorder="1" applyProtection="1">
      <protection locked="0"/>
    </xf>
    <xf numFmtId="2" fontId="0" fillId="0" borderId="32" xfId="0" applyNumberFormat="1" applyBorder="1" applyProtection="1">
      <protection locked="0"/>
    </xf>
    <xf numFmtId="0" fontId="0" fillId="0" borderId="46" xfId="0" applyBorder="1" applyProtection="1">
      <protection locked="0"/>
    </xf>
    <xf numFmtId="0" fontId="0" fillId="0" borderId="41" xfId="0" quotePrefix="1" applyBorder="1" applyProtection="1">
      <protection locked="0"/>
    </xf>
    <xf numFmtId="0" fontId="0" fillId="0" borderId="33" xfId="0" quotePrefix="1" applyBorder="1" applyProtection="1">
      <protection locked="0"/>
    </xf>
    <xf numFmtId="0" fontId="0" fillId="0" borderId="47" xfId="0" quotePrefix="1" applyBorder="1" applyProtection="1">
      <protection locked="0"/>
    </xf>
    <xf numFmtId="0" fontId="0" fillId="0" borderId="0" xfId="0" quotePrefix="1" applyProtection="1">
      <protection locked="0"/>
    </xf>
    <xf numFmtId="3" fontId="0" fillId="5" borderId="36" xfId="0" applyNumberFormat="1" applyFill="1" applyBorder="1" applyProtection="1">
      <protection locked="0"/>
    </xf>
    <xf numFmtId="3" fontId="0" fillId="5" borderId="27" xfId="0" applyNumberFormat="1" applyFill="1" applyBorder="1" applyProtection="1">
      <protection locked="0"/>
    </xf>
    <xf numFmtId="3" fontId="0" fillId="5" borderId="28" xfId="0" applyNumberFormat="1" applyFill="1" applyBorder="1" applyProtection="1">
      <protection locked="0"/>
    </xf>
    <xf numFmtId="3" fontId="0" fillId="5" borderId="37" xfId="0" applyNumberFormat="1" applyFill="1" applyBorder="1" applyProtection="1">
      <protection locked="0"/>
    </xf>
    <xf numFmtId="0" fontId="8" fillId="0" borderId="0" xfId="0" applyFont="1" applyAlignment="1">
      <alignment horizontal="left" vertical="center" indent="1"/>
    </xf>
    <xf numFmtId="0" fontId="0" fillId="0" borderId="8" xfId="0" applyBorder="1" applyProtection="1">
      <protection locked="0"/>
    </xf>
    <xf numFmtId="14" fontId="0" fillId="3" borderId="13" xfId="0" applyNumberFormat="1" applyFill="1" applyBorder="1" applyProtection="1">
      <protection locked="0"/>
    </xf>
    <xf numFmtId="14" fontId="0" fillId="3" borderId="35" xfId="0" applyNumberFormat="1" applyFill="1" applyBorder="1" applyProtection="1">
      <protection locked="0"/>
    </xf>
    <xf numFmtId="3" fontId="0" fillId="0" borderId="15" xfId="0" applyNumberFormat="1" applyBorder="1" applyProtection="1">
      <protection locked="0"/>
    </xf>
    <xf numFmtId="3" fontId="0" fillId="3" borderId="36" xfId="0" applyNumberFormat="1" applyFill="1" applyBorder="1"/>
    <xf numFmtId="3" fontId="0" fillId="0" borderId="35" xfId="0" applyNumberFormat="1" applyBorder="1" applyProtection="1">
      <protection locked="0"/>
    </xf>
    <xf numFmtId="3" fontId="0" fillId="3" borderId="13" xfId="0" applyNumberFormat="1" applyFill="1" applyBorder="1"/>
    <xf numFmtId="3" fontId="0" fillId="3" borderId="15" xfId="0" applyNumberFormat="1" applyFill="1" applyBorder="1"/>
    <xf numFmtId="3" fontId="0" fillId="5" borderId="15" xfId="0" applyNumberFormat="1" applyFill="1" applyBorder="1" applyProtection="1">
      <protection locked="0"/>
    </xf>
    <xf numFmtId="3" fontId="0" fillId="5" borderId="35" xfId="0" applyNumberFormat="1" applyFill="1" applyBorder="1" applyProtection="1">
      <protection locked="0"/>
    </xf>
    <xf numFmtId="3" fontId="0" fillId="3" borderId="30" xfId="0" applyNumberFormat="1" applyFill="1" applyBorder="1"/>
    <xf numFmtId="3" fontId="0" fillId="0" borderId="0" xfId="0" applyNumberFormat="1" applyProtection="1">
      <protection locked="0"/>
    </xf>
    <xf numFmtId="3" fontId="0" fillId="0" borderId="51" xfId="0" applyNumberFormat="1" applyBorder="1" applyProtection="1">
      <protection locked="0"/>
    </xf>
    <xf numFmtId="0" fontId="0" fillId="3" borderId="49" xfId="0" applyFill="1" applyBorder="1"/>
    <xf numFmtId="0" fontId="0" fillId="3" borderId="47" xfId="0" applyFill="1" applyBorder="1"/>
    <xf numFmtId="3" fontId="0" fillId="3" borderId="39" xfId="0" applyNumberFormat="1" applyFill="1" applyBorder="1"/>
    <xf numFmtId="0" fontId="0" fillId="3" borderId="53" xfId="0" applyFill="1" applyBorder="1"/>
    <xf numFmtId="3" fontId="0" fillId="0" borderId="1" xfId="0" applyNumberFormat="1" applyBorder="1" applyProtection="1">
      <protection locked="0"/>
    </xf>
    <xf numFmtId="3" fontId="0" fillId="0" borderId="45" xfId="0" applyNumberFormat="1" applyBorder="1" applyProtection="1">
      <protection locked="0"/>
    </xf>
    <xf numFmtId="3" fontId="0" fillId="0" borderId="54" xfId="0" applyNumberFormat="1" applyBorder="1" applyProtection="1">
      <protection locked="0"/>
    </xf>
    <xf numFmtId="3" fontId="0" fillId="0" borderId="38" xfId="0" applyNumberFormat="1" applyBorder="1" applyProtection="1">
      <protection locked="0"/>
    </xf>
    <xf numFmtId="3" fontId="0" fillId="0" borderId="55" xfId="0" applyNumberFormat="1" applyBorder="1" applyProtection="1">
      <protection locked="0"/>
    </xf>
    <xf numFmtId="3" fontId="0" fillId="0" borderId="56" xfId="0" applyNumberFormat="1" applyBorder="1" applyProtection="1">
      <protection locked="0"/>
    </xf>
    <xf numFmtId="3" fontId="0" fillId="0" borderId="33" xfId="0" applyNumberFormat="1" applyBorder="1" applyProtection="1">
      <protection locked="0"/>
    </xf>
    <xf numFmtId="3" fontId="0" fillId="0" borderId="2" xfId="0" applyNumberFormat="1" applyBorder="1" applyProtection="1">
      <protection locked="0"/>
    </xf>
    <xf numFmtId="3" fontId="0" fillId="0" borderId="47" xfId="0" applyNumberFormat="1" applyBorder="1" applyProtection="1">
      <protection locked="0"/>
    </xf>
    <xf numFmtId="3" fontId="0" fillId="0" borderId="39" xfId="0" applyNumberFormat="1" applyBorder="1" applyProtection="1">
      <protection locked="0"/>
    </xf>
    <xf numFmtId="0" fontId="0" fillId="3" borderId="52" xfId="0" applyFill="1" applyBorder="1" applyAlignment="1">
      <alignment wrapText="1"/>
    </xf>
    <xf numFmtId="3" fontId="0" fillId="0" borderId="40" xfId="0" applyNumberFormat="1" applyBorder="1" applyProtection="1">
      <protection locked="0"/>
    </xf>
    <xf numFmtId="3" fontId="0" fillId="0" borderId="44" xfId="0" applyNumberFormat="1" applyBorder="1" applyProtection="1">
      <protection locked="0"/>
    </xf>
    <xf numFmtId="3" fontId="0" fillId="0" borderId="46" xfId="0" applyNumberFormat="1" applyBorder="1" applyProtection="1">
      <protection locked="0"/>
    </xf>
    <xf numFmtId="3" fontId="0" fillId="0" borderId="42" xfId="0" applyNumberFormat="1" applyBorder="1" applyProtection="1">
      <protection locked="0"/>
    </xf>
    <xf numFmtId="3" fontId="0" fillId="0" borderId="53" xfId="0" applyNumberFormat="1" applyBorder="1" applyProtection="1">
      <protection locked="0"/>
    </xf>
    <xf numFmtId="0" fontId="4" fillId="0" borderId="0" xfId="0" applyFont="1" applyAlignment="1">
      <alignment horizontal="left"/>
    </xf>
    <xf numFmtId="3" fontId="3" fillId="0" borderId="0" xfId="0" applyNumberFormat="1" applyFont="1"/>
    <xf numFmtId="0" fontId="9" fillId="0" borderId="0" xfId="1"/>
    <xf numFmtId="0" fontId="0" fillId="7" borderId="10" xfId="0" applyFill="1" applyBorder="1" applyAlignment="1">
      <alignment vertical="top"/>
    </xf>
    <xf numFmtId="0" fontId="0" fillId="7" borderId="12" xfId="0" applyFill="1" applyBorder="1" applyAlignment="1">
      <alignment vertical="top"/>
    </xf>
    <xf numFmtId="0" fontId="0" fillId="3" borderId="12" xfId="0" applyFill="1" applyBorder="1" applyAlignment="1">
      <alignment horizontal="left"/>
    </xf>
    <xf numFmtId="0" fontId="0" fillId="3" borderId="29" xfId="0" applyFill="1" applyBorder="1"/>
    <xf numFmtId="0" fontId="0" fillId="3" borderId="25" xfId="0" applyFill="1" applyBorder="1"/>
    <xf numFmtId="0" fontId="0" fillId="3" borderId="26" xfId="0" applyFill="1" applyBorder="1"/>
    <xf numFmtId="0" fontId="0" fillId="7" borderId="10" xfId="0" applyFill="1" applyBorder="1"/>
    <xf numFmtId="0" fontId="0" fillId="7" borderId="11" xfId="0" applyFill="1" applyBorder="1"/>
    <xf numFmtId="0" fontId="0" fillId="7" borderId="12" xfId="0" applyFill="1" applyBorder="1"/>
    <xf numFmtId="3" fontId="0" fillId="3" borderId="37" xfId="0" applyNumberFormat="1" applyFill="1" applyBorder="1"/>
    <xf numFmtId="0" fontId="0" fillId="0" borderId="7" xfId="0" applyBorder="1"/>
    <xf numFmtId="0" fontId="0" fillId="0" borderId="3" xfId="0" applyBorder="1"/>
    <xf numFmtId="0" fontId="7" fillId="4" borderId="7" xfId="0" applyFont="1" applyFill="1" applyBorder="1"/>
    <xf numFmtId="0" fontId="7" fillId="4" borderId="9" xfId="0" applyFont="1" applyFill="1" applyBorder="1" applyAlignment="1">
      <alignment wrapText="1"/>
    </xf>
    <xf numFmtId="0" fontId="4" fillId="3" borderId="8" xfId="0" applyFont="1" applyFill="1" applyBorder="1" applyAlignment="1">
      <alignment wrapText="1"/>
    </xf>
    <xf numFmtId="0" fontId="10" fillId="0" borderId="0" xfId="0" applyFont="1"/>
    <xf numFmtId="0" fontId="10" fillId="0" borderId="0" xfId="0" applyFont="1" applyAlignment="1">
      <alignment wrapText="1"/>
    </xf>
    <xf numFmtId="0" fontId="0" fillId="0" borderId="0" xfId="0" applyFill="1"/>
    <xf numFmtId="0" fontId="7" fillId="3" borderId="10" xfId="0" applyFont="1" applyFill="1" applyBorder="1" applyAlignment="1">
      <alignment horizontal="left"/>
    </xf>
    <xf numFmtId="4" fontId="0" fillId="0" borderId="30" xfId="0" applyNumberFormat="1" applyBorder="1" applyProtection="1">
      <protection locked="0"/>
    </xf>
    <xf numFmtId="4" fontId="0" fillId="0" borderId="1" xfId="0" applyNumberFormat="1" applyBorder="1" applyProtection="1">
      <protection locked="0"/>
    </xf>
    <xf numFmtId="4" fontId="10" fillId="0" borderId="1" xfId="0" applyNumberFormat="1" applyFont="1" applyBorder="1" applyProtection="1">
      <protection locked="0"/>
    </xf>
    <xf numFmtId="4" fontId="0" fillId="0" borderId="38" xfId="0" applyNumberFormat="1" applyBorder="1" applyProtection="1">
      <protection locked="0"/>
    </xf>
    <xf numFmtId="3" fontId="0" fillId="3" borderId="57" xfId="0" applyNumberFormat="1" applyFill="1" applyBorder="1"/>
    <xf numFmtId="4" fontId="0" fillId="0" borderId="43" xfId="0" applyNumberFormat="1" applyBorder="1" applyProtection="1">
      <protection locked="0"/>
    </xf>
    <xf numFmtId="4" fontId="0" fillId="0" borderId="32" xfId="0" applyNumberFormat="1" applyBorder="1" applyProtection="1">
      <protection locked="0"/>
    </xf>
    <xf numFmtId="4" fontId="0" fillId="0" borderId="49" xfId="0" applyNumberFormat="1" applyBorder="1" applyProtection="1">
      <protection locked="0"/>
    </xf>
    <xf numFmtId="0" fontId="0" fillId="0" borderId="10" xfId="0" applyBorder="1" applyAlignment="1" applyProtection="1">
      <alignment horizontal="center" wrapText="1"/>
      <protection locked="0"/>
    </xf>
    <xf numFmtId="0" fontId="0" fillId="0" borderId="12" xfId="0" applyBorder="1" applyAlignment="1" applyProtection="1">
      <alignment horizontal="center" wrapText="1"/>
      <protection locked="0"/>
    </xf>
    <xf numFmtId="164" fontId="0" fillId="3" borderId="7" xfId="0" applyNumberFormat="1" applyFill="1" applyBorder="1" applyAlignment="1">
      <alignment horizontal="center" vertical="center"/>
    </xf>
    <xf numFmtId="164" fontId="0" fillId="3" borderId="9" xfId="0" applyNumberFormat="1" applyFill="1" applyBorder="1" applyAlignment="1">
      <alignment horizontal="center"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0" fillId="0" borderId="10" xfId="0" applyBorder="1" applyAlignment="1" applyProtection="1">
      <alignment horizontal="left"/>
      <protection locked="0"/>
    </xf>
    <xf numFmtId="0" fontId="0" fillId="0" borderId="12" xfId="0" applyBorder="1" applyAlignment="1" applyProtection="1">
      <alignment horizontal="left"/>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14" fontId="0" fillId="3" borderId="10" xfId="0" applyNumberFormat="1" applyFill="1" applyBorder="1" applyAlignment="1">
      <alignment horizontal="center"/>
    </xf>
    <xf numFmtId="14" fontId="0" fillId="3" borderId="12" xfId="0" applyNumberFormat="1" applyFill="1" applyBorder="1" applyAlignment="1">
      <alignment horizontal="center"/>
    </xf>
    <xf numFmtId="0" fontId="0" fillId="0" borderId="11" xfId="0" applyBorder="1" applyAlignment="1" applyProtection="1">
      <alignment horizontal="center"/>
      <protection locked="0"/>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0" fillId="0" borderId="11" xfId="0" applyBorder="1" applyAlignment="1" applyProtection="1">
      <alignment horizontal="left"/>
      <protection locked="0"/>
    </xf>
    <xf numFmtId="0" fontId="0" fillId="3" borderId="4"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3" borderId="13" xfId="0" applyFill="1" applyBorder="1" applyAlignment="1">
      <alignment horizontal="center"/>
    </xf>
    <xf numFmtId="0" fontId="0" fillId="3" borderId="50" xfId="0" applyFill="1" applyBorder="1" applyAlignment="1">
      <alignment horizontal="center"/>
    </xf>
    <xf numFmtId="0" fontId="0" fillId="3" borderId="14" xfId="0" applyFill="1" applyBorder="1" applyAlignment="1">
      <alignment horizontal="center"/>
    </xf>
  </cellXfs>
  <cellStyles count="2">
    <cellStyle name="Hyperlink" xfId="1" builtinId="8"/>
    <cellStyle name="Standaard" xfId="0" builtinId="0"/>
  </cellStyles>
  <dxfs count="32">
    <dxf>
      <font>
        <color theme="0"/>
      </font>
      <fill>
        <patternFill patternType="none">
          <bgColor auto="1"/>
        </patternFill>
      </fill>
    </dxf>
    <dxf>
      <font>
        <color theme="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xdr:rowOff>
    </xdr:from>
    <xdr:to>
      <xdr:col>8</xdr:col>
      <xdr:colOff>487680</xdr:colOff>
      <xdr:row>12</xdr:row>
      <xdr:rowOff>1</xdr:rowOff>
    </xdr:to>
    <xdr:sp macro="" textlink="">
      <xdr:nvSpPr>
        <xdr:cNvPr id="9" name="Tekstvak 1">
          <a:extLst>
            <a:ext uri="{FF2B5EF4-FFF2-40B4-BE49-F238E27FC236}">
              <a16:creationId xmlns:a16="http://schemas.microsoft.com/office/drawing/2014/main" id="{30A33C22-2531-4CB0-8D62-16BCA9536873}"/>
            </a:ext>
          </a:extLst>
        </xdr:cNvPr>
        <xdr:cNvSpPr txBox="1"/>
      </xdr:nvSpPr>
      <xdr:spPr>
        <a:xfrm>
          <a:off x="220980" y="190501"/>
          <a:ext cx="9669780"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solidFill>
                <a:schemeClr val="dk1"/>
              </a:solidFill>
              <a:effectLst/>
              <a:latin typeface="+mn-lt"/>
              <a:ea typeface="+mn-ea"/>
              <a:cs typeface="+mn-cs"/>
            </a:rPr>
            <a:t>Toelichting:</a:t>
          </a:r>
          <a:endParaRPr lang="nl-BE">
            <a:effectLst/>
          </a:endParaRPr>
        </a:p>
        <a:p>
          <a:pPr eaLnBrk="1" fontAlgn="auto" latinLnBrk="0" hangingPunct="1"/>
          <a:r>
            <a:rPr lang="nl-BE" sz="1100" baseline="0">
              <a:solidFill>
                <a:schemeClr val="dk1"/>
              </a:solidFill>
              <a:effectLst/>
              <a:latin typeface="+mn-lt"/>
              <a:ea typeface="+mn-ea"/>
              <a:cs typeface="+mn-cs"/>
            </a:rPr>
            <a:t>Vul eerst het infoblad in en daarna de overige werkbladen. Dat is noodzakelijk voor een correcte weergave van de andere werkbladen.</a:t>
          </a:r>
          <a:endParaRPr lang="nl-BE">
            <a:effectLst/>
          </a:endParaRPr>
        </a:p>
        <a:p>
          <a:r>
            <a:rPr lang="nl-BE" sz="1100" baseline="0">
              <a:solidFill>
                <a:schemeClr val="dk1"/>
              </a:solidFill>
              <a:effectLst/>
              <a:latin typeface="+mn-lt"/>
              <a:ea typeface="+mn-ea"/>
              <a:cs typeface="+mn-cs"/>
            </a:rPr>
            <a:t>Nadat alle bladen ingevuld zijn, kunt u op het controleblad nakijken of er mogelijke fouten gemaakt zijn bij het invullen van de tabellen.</a:t>
          </a:r>
          <a:endParaRPr lang="nl-BE">
            <a:effectLst/>
          </a:endParaRPr>
        </a:p>
        <a:p>
          <a:endParaRPr lang="nl-BE" sz="1100" baseline="0">
            <a:solidFill>
              <a:sysClr val="windowText" lastClr="000000"/>
            </a:solidFill>
            <a:effectLst/>
            <a:latin typeface="+mn-lt"/>
            <a:ea typeface="+mn-ea"/>
            <a:cs typeface="+mn-cs"/>
          </a:endParaRPr>
        </a:p>
        <a:p>
          <a:r>
            <a:rPr lang="nl-BE" sz="1100" baseline="0">
              <a:solidFill>
                <a:sysClr val="windowText" lastClr="000000"/>
              </a:solidFill>
              <a:effectLst/>
              <a:latin typeface="+mn-lt"/>
              <a:ea typeface="+mn-ea"/>
              <a:cs typeface="+mn-cs"/>
            </a:rPr>
            <a:t>Een project kan over meerdere jaren lopen. </a:t>
          </a:r>
          <a:r>
            <a:rPr lang="nl-BE" sz="1100" i="0">
              <a:solidFill>
                <a:sysClr val="windowText" lastClr="000000"/>
              </a:solidFill>
              <a:effectLst/>
              <a:latin typeface="+mn-lt"/>
              <a:ea typeface="+mn-ea"/>
              <a:cs typeface="+mn-cs"/>
            </a:rPr>
            <a:t>In dit geval moet het project worden opgesplitst in verschillende fasen. </a:t>
          </a:r>
          <a:r>
            <a:rPr lang="nl-NL" sz="1100" i="0">
              <a:solidFill>
                <a:sysClr val="windowText" lastClr="000000"/>
              </a:solidFill>
              <a:effectLst/>
              <a:latin typeface="+mn-lt"/>
              <a:ea typeface="+mn-ea"/>
              <a:cs typeface="+mn-cs"/>
            </a:rPr>
            <a:t>Een</a:t>
          </a:r>
          <a:r>
            <a:rPr lang="nl-NL" sz="1100" i="0" baseline="0">
              <a:solidFill>
                <a:sysClr val="windowText" lastClr="000000"/>
              </a:solidFill>
              <a:effectLst/>
              <a:latin typeface="+mn-lt"/>
              <a:ea typeface="+mn-ea"/>
              <a:cs typeface="+mn-cs"/>
            </a:rPr>
            <a:t> fase duurt maximaal 1 jaar (365/366 dagen) en er kunnen maximaal 3 fasen gessubsidieerd worden (dus maximaal 3 jaar)</a:t>
          </a:r>
          <a:r>
            <a:rPr lang="nl-NL" sz="1100" i="0">
              <a:solidFill>
                <a:sysClr val="windowText" lastClr="000000"/>
              </a:solidFill>
              <a:effectLst/>
              <a:latin typeface="+mn-lt"/>
              <a:ea typeface="+mn-ea"/>
              <a:cs typeface="+mn-cs"/>
            </a:rPr>
            <a:t>. </a:t>
          </a:r>
          <a:r>
            <a:rPr lang="nl-NL" sz="1100" i="0" baseline="0">
              <a:solidFill>
                <a:sysClr val="windowText" lastClr="000000"/>
              </a:solidFill>
              <a:effectLst/>
              <a:latin typeface="+mn-lt"/>
              <a:ea typeface="+mn-ea"/>
              <a:cs typeface="+mn-cs"/>
            </a:rPr>
            <a:t> </a:t>
          </a:r>
        </a:p>
        <a:p>
          <a:r>
            <a:rPr lang="nl-NL" sz="1100" i="0" baseline="0">
              <a:solidFill>
                <a:sysClr val="windowText" lastClr="000000"/>
              </a:solidFill>
              <a:effectLst/>
              <a:latin typeface="+mn-lt"/>
              <a:ea typeface="+mn-ea"/>
              <a:cs typeface="+mn-cs"/>
            </a:rPr>
            <a:t>Het is mogelijk om voor meerdere fasen tegelijk een subsidie aan te vragen. Hoe er rekening mee dat het project daarvoor voor alle fasen voldoende cocreet moet uitgewerkt zijn. Als dat niet het geval is vraagt u beter aan per afzonderlijke fase.</a:t>
          </a:r>
          <a:endParaRPr lang="nl-BE" sz="1100" baseline="0">
            <a:solidFill>
              <a:sysClr val="windowText" lastClr="000000"/>
            </a:solidFill>
            <a:effectLst/>
            <a:latin typeface="+mn-lt"/>
            <a:ea typeface="+mn-ea"/>
            <a:cs typeface="+mn-cs"/>
          </a:endParaRPr>
        </a:p>
        <a:p>
          <a:endParaRPr lang="nl-BE">
            <a:effectLst/>
          </a:endParaRPr>
        </a:p>
        <a:p>
          <a:endParaRPr lang="nl-BE">
            <a:effectLst/>
          </a:endParaRPr>
        </a:p>
        <a:p>
          <a:r>
            <a:rPr lang="nl-BE" sz="1100" u="sng" baseline="0">
              <a:solidFill>
                <a:schemeClr val="dk1"/>
              </a:solidFill>
              <a:effectLst/>
              <a:latin typeface="+mn-lt"/>
              <a:ea typeface="+mn-ea"/>
              <a:cs typeface="+mn-cs"/>
            </a:rPr>
            <a:t>Vul ALLE </a:t>
          </a:r>
          <a:r>
            <a:rPr lang="nl-BE" sz="1100" b="1" u="sng" baseline="0">
              <a:solidFill>
                <a:schemeClr val="dk1"/>
              </a:solidFill>
              <a:effectLst/>
              <a:latin typeface="+mn-lt"/>
              <a:ea typeface="+mn-ea"/>
              <a:cs typeface="+mn-cs"/>
            </a:rPr>
            <a:t>witte</a:t>
          </a:r>
          <a:r>
            <a:rPr lang="nl-BE" sz="1100" u="sng" baseline="0">
              <a:solidFill>
                <a:schemeClr val="dk1"/>
              </a:solidFill>
              <a:effectLst/>
              <a:latin typeface="+mn-lt"/>
              <a:ea typeface="+mn-ea"/>
              <a:cs typeface="+mn-cs"/>
            </a:rPr>
            <a:t> velden in.</a:t>
          </a:r>
          <a:endParaRPr lang="nl-BE">
            <a:effectLst/>
          </a:endParaRPr>
        </a:p>
      </xdr:txBody>
    </xdr:sp>
    <xdr:clientData/>
  </xdr:twoCellAnchor>
  <xdr:twoCellAnchor>
    <xdr:from>
      <xdr:col>5</xdr:col>
      <xdr:colOff>160313</xdr:colOff>
      <xdr:row>24</xdr:row>
      <xdr:rowOff>144780</xdr:rowOff>
    </xdr:from>
    <xdr:to>
      <xdr:col>5</xdr:col>
      <xdr:colOff>476543</xdr:colOff>
      <xdr:row>26</xdr:row>
      <xdr:rowOff>61253</xdr:rowOff>
    </xdr:to>
    <xdr:sp macro="" textlink="">
      <xdr:nvSpPr>
        <xdr:cNvPr id="3" name="PIJL-LINKS 2">
          <a:extLst>
            <a:ext uri="{FF2B5EF4-FFF2-40B4-BE49-F238E27FC236}">
              <a16:creationId xmlns:a16="http://schemas.microsoft.com/office/drawing/2014/main" id="{8B127FB4-9441-4C7C-93EE-588D9521B2D2}"/>
            </a:ext>
          </a:extLst>
        </xdr:cNvPr>
        <xdr:cNvSpPr/>
      </xdr:nvSpPr>
      <xdr:spPr>
        <a:xfrm>
          <a:off x="7824275" y="5009857"/>
          <a:ext cx="316230" cy="29747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9525</xdr:colOff>
      <xdr:row>21</xdr:row>
      <xdr:rowOff>188594</xdr:rowOff>
    </xdr:from>
    <xdr:to>
      <xdr:col>12</xdr:col>
      <xdr:colOff>504825</xdr:colOff>
      <xdr:row>38</xdr:row>
      <xdr:rowOff>43961</xdr:rowOff>
    </xdr:to>
    <xdr:sp macro="" textlink="">
      <xdr:nvSpPr>
        <xdr:cNvPr id="17" name="Tekstvak 3">
          <a:extLst>
            <a:ext uri="{FF2B5EF4-FFF2-40B4-BE49-F238E27FC236}">
              <a16:creationId xmlns:a16="http://schemas.microsoft.com/office/drawing/2014/main" id="{F57FE096-BF26-4A5B-97EE-3C819483409D}"/>
            </a:ext>
          </a:extLst>
        </xdr:cNvPr>
        <xdr:cNvSpPr txBox="1"/>
      </xdr:nvSpPr>
      <xdr:spPr>
        <a:xfrm>
          <a:off x="8281621" y="4298998"/>
          <a:ext cx="4378569" cy="325505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aseline="0">
              <a:solidFill>
                <a:sysClr val="windowText" lastClr="000000"/>
              </a:solidFill>
              <a:effectLst/>
              <a:latin typeface="+mn-lt"/>
              <a:ea typeface="+mn-ea"/>
              <a:cs typeface="+mn-cs"/>
            </a:rPr>
            <a:t>Geef alleen projectfasen op voor periodes waarvoor u een subsidie wilt ontvangen (of ontvangen hebt). Een projectfase kan maximaal 1 jaar (365/366 dagen) duren.</a:t>
          </a:r>
        </a:p>
        <a:p>
          <a:endParaRPr lang="nl-BE"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l-BE" sz="1100" b="1" i="1">
              <a:solidFill>
                <a:schemeClr val="dk1"/>
              </a:solidFill>
              <a:effectLst/>
              <a:latin typeface="+mn-lt"/>
              <a:ea typeface="+mn-ea"/>
              <a:cs typeface="+mn-cs"/>
            </a:rPr>
            <a:t>Hoe bepaalt u een start- en einddata voor projectsubsidies op het Cultureelerfgoeddecreet:</a:t>
          </a:r>
          <a:endParaRPr lang="nl-BE">
            <a:effectLst/>
          </a:endParaRPr>
        </a:p>
        <a:p>
          <a:r>
            <a:rPr lang="nl-BE" sz="1100" i="0">
              <a:solidFill>
                <a:schemeClr val="dk1"/>
              </a:solidFill>
              <a:effectLst/>
              <a:latin typeface="+mn-lt"/>
              <a:ea typeface="+mn-ea"/>
              <a:cs typeface="+mn-cs"/>
            </a:rPr>
            <a:t>- startdatum fase 1:</a:t>
          </a:r>
        </a:p>
        <a:p>
          <a:r>
            <a:rPr lang="nl-BE" sz="1100" i="0">
              <a:solidFill>
                <a:schemeClr val="dk1"/>
              </a:solidFill>
              <a:effectLst/>
              <a:latin typeface="+mn-lt"/>
              <a:ea typeface="+mn-ea"/>
              <a:cs typeface="+mn-cs"/>
            </a:rPr>
            <a:t>Indiendatum 15/09: </a:t>
          </a:r>
          <a:r>
            <a:rPr lang="nl-BE" sz="1100" i="0" baseline="0">
              <a:solidFill>
                <a:schemeClr val="dk1"/>
              </a:solidFill>
              <a:effectLst/>
              <a:latin typeface="+mn-lt"/>
              <a:ea typeface="+mn-ea"/>
              <a:cs typeface="+mn-cs"/>
            </a:rPr>
            <a:t> </a:t>
          </a:r>
          <a:r>
            <a:rPr lang="nl-BE" sz="1100" i="0">
              <a:solidFill>
                <a:schemeClr val="dk1"/>
              </a:solidFill>
              <a:effectLst/>
              <a:latin typeface="+mn-lt"/>
              <a:ea typeface="+mn-ea"/>
              <a:cs typeface="+mn-cs"/>
            </a:rPr>
            <a:t>u kiest een startdatum die valt in de eerste helft van </a:t>
          </a:r>
          <a:r>
            <a:rPr lang="nl-BE" sz="1100" i="0">
              <a:solidFill>
                <a:sysClr val="windowText" lastClr="000000"/>
              </a:solidFill>
              <a:effectLst/>
              <a:latin typeface="+mn-lt"/>
              <a:ea typeface="+mn-ea"/>
              <a:cs typeface="+mn-cs"/>
            </a:rPr>
            <a:t>het jaar dat volgt op de aanvraag.</a:t>
          </a:r>
        </a:p>
        <a:p>
          <a:r>
            <a:rPr lang="nl-BE" sz="1100" i="0">
              <a:solidFill>
                <a:sysClr val="windowText" lastClr="000000"/>
              </a:solidFill>
              <a:effectLst/>
              <a:latin typeface="+mn-lt"/>
              <a:ea typeface="+mn-ea"/>
              <a:cs typeface="+mn-cs"/>
            </a:rPr>
            <a:t>Indiendatum</a:t>
          </a:r>
          <a:r>
            <a:rPr lang="nl-BE" sz="1100" i="0" baseline="0">
              <a:solidFill>
                <a:sysClr val="windowText" lastClr="000000"/>
              </a:solidFill>
              <a:effectLst/>
              <a:latin typeface="+mn-lt"/>
              <a:ea typeface="+mn-ea"/>
              <a:cs typeface="+mn-cs"/>
            </a:rPr>
            <a:t> 15/03: </a:t>
          </a:r>
          <a:r>
            <a:rPr lang="nl-BE" sz="1100" i="0">
              <a:solidFill>
                <a:sysClr val="windowText" lastClr="000000"/>
              </a:solidFill>
              <a:effectLst/>
              <a:latin typeface="+mn-lt"/>
              <a:ea typeface="+mn-ea"/>
              <a:cs typeface="+mn-cs"/>
            </a:rPr>
            <a:t>u kiest een startdatum die valt in de tweede helft van het jaar waarin u de aanvraag doet. </a:t>
          </a:r>
        </a:p>
        <a:p>
          <a:r>
            <a:rPr lang="nl-BE" sz="1100" i="0">
              <a:solidFill>
                <a:sysClr val="windowText" lastClr="000000"/>
              </a:solidFill>
              <a:effectLst/>
              <a:latin typeface="+mn-lt"/>
              <a:ea typeface="+mn-ea"/>
              <a:cs typeface="+mn-cs"/>
            </a:rPr>
            <a:t>- startdatum</a:t>
          </a:r>
          <a:r>
            <a:rPr lang="nl-BE" sz="1100" i="0" baseline="0">
              <a:solidFill>
                <a:sysClr val="windowText" lastClr="000000"/>
              </a:solidFill>
              <a:effectLst/>
              <a:latin typeface="+mn-lt"/>
              <a:ea typeface="+mn-ea"/>
              <a:cs typeface="+mn-cs"/>
            </a:rPr>
            <a:t> andere fasen: een nieuwe fase kan starten na afloop van de vorige fase. </a:t>
          </a:r>
          <a:endParaRPr lang="nl-BE" sz="1100" i="0">
            <a:solidFill>
              <a:sysClr val="windowText" lastClr="000000"/>
            </a:solidFill>
            <a:effectLst/>
            <a:latin typeface="+mn-lt"/>
            <a:ea typeface="+mn-ea"/>
            <a:cs typeface="+mn-cs"/>
          </a:endParaRPr>
        </a:p>
        <a:p>
          <a:r>
            <a:rPr lang="nl-BE" sz="1100" i="0">
              <a:solidFill>
                <a:sysClr val="windowText" lastClr="000000"/>
              </a:solidFill>
              <a:effectLst/>
              <a:latin typeface="+mn-lt"/>
              <a:ea typeface="+mn-ea"/>
              <a:cs typeface="+mn-cs"/>
            </a:rPr>
            <a:t>- einddatum (alle fasen): de einddatum van een bepaalde fase</a:t>
          </a:r>
          <a:r>
            <a:rPr lang="nl-BE" sz="1100" i="0" baseline="0">
              <a:solidFill>
                <a:sysClr val="windowText" lastClr="000000"/>
              </a:solidFill>
              <a:effectLst/>
              <a:latin typeface="+mn-lt"/>
              <a:ea typeface="+mn-ea"/>
              <a:cs typeface="+mn-cs"/>
            </a:rPr>
            <a:t> valt maximaal 1 jaar na de startdatum van die fase. Gelieve, indien van toepassing, de laatste dag van de maand te gebruiken als einddatum (bvb 31/12/20XX i.p.v. 1/1/20XX+1)</a:t>
          </a:r>
        </a:p>
        <a:p>
          <a:r>
            <a:rPr lang="nl-BE" sz="1100" i="0" baseline="0">
              <a:solidFill>
                <a:sysClr val="windowText" lastClr="000000"/>
              </a:solidFill>
              <a:effectLst/>
              <a:latin typeface="+mn-lt"/>
              <a:ea typeface="+mn-ea"/>
              <a:cs typeface="+mn-cs"/>
            </a:rPr>
            <a:t>- een project kan in totaal maximaal 3 jaar duren.</a:t>
          </a:r>
          <a:endParaRPr lang="nl-BE" sz="1100" i="0">
            <a:solidFill>
              <a:sysClr val="windowText" lastClr="000000"/>
            </a:solidFill>
            <a:effectLst/>
            <a:latin typeface="+mn-lt"/>
            <a:ea typeface="+mn-ea"/>
            <a:cs typeface="+mn-cs"/>
          </a:endParaRPr>
        </a:p>
        <a:p>
          <a:endParaRPr lang="nl-BE" sz="1100" i="0">
            <a:solidFill>
              <a:schemeClr val="dk1"/>
            </a:solidFill>
            <a:effectLst/>
            <a:latin typeface="+mn-lt"/>
            <a:ea typeface="+mn-ea"/>
            <a:cs typeface="+mn-cs"/>
          </a:endParaRPr>
        </a:p>
        <a:p>
          <a:endParaRPr lang="nl-BE" baseline="0">
            <a:effectLst/>
          </a:endParaRPr>
        </a:p>
        <a:p>
          <a:endParaRPr lang="nl-BE">
            <a:effectLst/>
          </a:endParaRPr>
        </a:p>
        <a:p>
          <a:endParaRPr lang="nl-BE">
            <a:effectLst/>
          </a:endParaRPr>
        </a:p>
      </xdr:txBody>
    </xdr:sp>
    <xdr:clientData/>
  </xdr:twoCellAnchor>
  <xdr:twoCellAnchor>
    <xdr:from>
      <xdr:col>5</xdr:col>
      <xdr:colOff>139212</xdr:colOff>
      <xdr:row>31</xdr:row>
      <xdr:rowOff>36634</xdr:rowOff>
    </xdr:from>
    <xdr:to>
      <xdr:col>5</xdr:col>
      <xdr:colOff>451632</xdr:colOff>
      <xdr:row>32</xdr:row>
      <xdr:rowOff>149029</xdr:rowOff>
    </xdr:to>
    <xdr:sp macro="" textlink="">
      <xdr:nvSpPr>
        <xdr:cNvPr id="18" name="PIJL-LINKS 2">
          <a:extLst>
            <a:ext uri="{FF2B5EF4-FFF2-40B4-BE49-F238E27FC236}">
              <a16:creationId xmlns:a16="http://schemas.microsoft.com/office/drawing/2014/main" id="{203BE7CE-F868-4354-8997-40BD02B103D3}"/>
            </a:ext>
          </a:extLst>
        </xdr:cNvPr>
        <xdr:cNvSpPr/>
      </xdr:nvSpPr>
      <xdr:spPr>
        <a:xfrm>
          <a:off x="7803174" y="5854211"/>
          <a:ext cx="312420" cy="2955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23</xdr:row>
      <xdr:rowOff>152400</xdr:rowOff>
    </xdr:from>
    <xdr:to>
      <xdr:col>5</xdr:col>
      <xdr:colOff>381000</xdr:colOff>
      <xdr:row>25</xdr:row>
      <xdr:rowOff>76200</xdr:rowOff>
    </xdr:to>
    <xdr:sp macro="" textlink="">
      <xdr:nvSpPr>
        <xdr:cNvPr id="2" name="PIJL-LINKS 1">
          <a:extLst>
            <a:ext uri="{FF2B5EF4-FFF2-40B4-BE49-F238E27FC236}">
              <a16:creationId xmlns:a16="http://schemas.microsoft.com/office/drawing/2014/main" id="{87BAB4DE-3CC7-44E7-8155-B808FA78F28F}"/>
            </a:ext>
          </a:extLst>
        </xdr:cNvPr>
        <xdr:cNvSpPr/>
      </xdr:nvSpPr>
      <xdr:spPr>
        <a:xfrm>
          <a:off x="6419850" y="1695450"/>
          <a:ext cx="314325" cy="3048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0</xdr:colOff>
      <xdr:row>23</xdr:row>
      <xdr:rowOff>118111</xdr:rowOff>
    </xdr:from>
    <xdr:to>
      <xdr:col>8</xdr:col>
      <xdr:colOff>453390</xdr:colOff>
      <xdr:row>31</xdr:row>
      <xdr:rowOff>175260</xdr:rowOff>
    </xdr:to>
    <xdr:sp macro="" textlink="">
      <xdr:nvSpPr>
        <xdr:cNvPr id="3" name="Tekstvak 2">
          <a:extLst>
            <a:ext uri="{FF2B5EF4-FFF2-40B4-BE49-F238E27FC236}">
              <a16:creationId xmlns:a16="http://schemas.microsoft.com/office/drawing/2014/main" id="{080940FC-4D5B-442A-8A5C-BA3EC5389906}"/>
            </a:ext>
          </a:extLst>
        </xdr:cNvPr>
        <xdr:cNvSpPr txBox="1"/>
      </xdr:nvSpPr>
      <xdr:spPr>
        <a:xfrm>
          <a:off x="7086600" y="6191251"/>
          <a:ext cx="1672590" cy="15201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ym typeface="Webdings"/>
            </a:rPr>
            <a:t> </a:t>
          </a:r>
          <a:r>
            <a:rPr lang="nl-BE" sz="1100">
              <a:solidFill>
                <a:schemeClr val="dk1"/>
              </a:solidFill>
              <a:effectLst/>
              <a:latin typeface="+mn-lt"/>
              <a:ea typeface="+mn-ea"/>
              <a:cs typeface="+mn-cs"/>
            </a:rPr>
            <a:t>Hier vult u </a:t>
          </a:r>
          <a:r>
            <a:rPr lang="nl-BE" sz="1100" baseline="0">
              <a:solidFill>
                <a:schemeClr val="dk1"/>
              </a:solidFill>
              <a:effectLst/>
              <a:latin typeface="+mn-lt"/>
              <a:ea typeface="+mn-ea"/>
              <a:cs typeface="+mn-cs"/>
            </a:rPr>
            <a:t>de gevraagde subsidie in.</a:t>
          </a:r>
        </a:p>
        <a:p>
          <a:endParaRPr lang="nl-BE" sz="1100" baseline="0">
            <a:solidFill>
              <a:schemeClr val="dk1"/>
            </a:solidFill>
            <a:effectLst/>
            <a:latin typeface="+mn-lt"/>
            <a:ea typeface="+mn-ea"/>
            <a:cs typeface="+mn-cs"/>
          </a:endParaRPr>
        </a:p>
        <a:p>
          <a:r>
            <a:rPr lang="nl-BE" sz="1100" baseline="0">
              <a:solidFill>
                <a:schemeClr val="dk1"/>
              </a:solidFill>
              <a:effectLst/>
              <a:latin typeface="+mn-lt"/>
              <a:ea typeface="+mn-ea"/>
              <a:cs typeface="+mn-cs"/>
            </a:rPr>
            <a:t>Neem de gevraagde subsidie voor de huidige fase  en de fases die er op volgen over in het formulier in KIOSK.</a:t>
          </a:r>
        </a:p>
        <a:p>
          <a:endParaRPr lang="nl-BE">
            <a:effectLst/>
          </a:endParaRPr>
        </a:p>
      </xdr:txBody>
    </xdr:sp>
    <xdr:clientData/>
  </xdr:twoCellAnchor>
  <xdr:twoCellAnchor>
    <xdr:from>
      <xdr:col>5</xdr:col>
      <xdr:colOff>82061</xdr:colOff>
      <xdr:row>37</xdr:row>
      <xdr:rowOff>340116</xdr:rowOff>
    </xdr:from>
    <xdr:to>
      <xdr:col>5</xdr:col>
      <xdr:colOff>392576</xdr:colOff>
      <xdr:row>39</xdr:row>
      <xdr:rowOff>56564</xdr:rowOff>
    </xdr:to>
    <xdr:sp macro="" textlink="">
      <xdr:nvSpPr>
        <xdr:cNvPr id="4" name="PIJL-LINKS 3">
          <a:extLst>
            <a:ext uri="{FF2B5EF4-FFF2-40B4-BE49-F238E27FC236}">
              <a16:creationId xmlns:a16="http://schemas.microsoft.com/office/drawing/2014/main" id="{0A91F4C5-AA3F-4739-8B70-4DB419FE613B}"/>
            </a:ext>
          </a:extLst>
        </xdr:cNvPr>
        <xdr:cNvSpPr/>
      </xdr:nvSpPr>
      <xdr:spPr>
        <a:xfrm>
          <a:off x="6371492" y="9220347"/>
          <a:ext cx="310515" cy="2967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76200</xdr:colOff>
      <xdr:row>39</xdr:row>
      <xdr:rowOff>104775</xdr:rowOff>
    </xdr:from>
    <xdr:to>
      <xdr:col>5</xdr:col>
      <xdr:colOff>390525</xdr:colOff>
      <xdr:row>40</xdr:row>
      <xdr:rowOff>47625</xdr:rowOff>
    </xdr:to>
    <xdr:sp macro="" textlink="">
      <xdr:nvSpPr>
        <xdr:cNvPr id="5" name="PIJL-LINKS 4">
          <a:extLst>
            <a:ext uri="{FF2B5EF4-FFF2-40B4-BE49-F238E27FC236}">
              <a16:creationId xmlns:a16="http://schemas.microsoft.com/office/drawing/2014/main" id="{56F23688-C3CD-4FF4-A5EA-83500242E22F}"/>
            </a:ext>
          </a:extLst>
        </xdr:cNvPr>
        <xdr:cNvSpPr/>
      </xdr:nvSpPr>
      <xdr:spPr>
        <a:xfrm>
          <a:off x="6372225" y="9096375"/>
          <a:ext cx="314325" cy="3048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0</xdr:colOff>
      <xdr:row>37</xdr:row>
      <xdr:rowOff>146684</xdr:rowOff>
    </xdr:from>
    <xdr:to>
      <xdr:col>8</xdr:col>
      <xdr:colOff>501015</xdr:colOff>
      <xdr:row>43</xdr:row>
      <xdr:rowOff>129539</xdr:rowOff>
    </xdr:to>
    <xdr:sp macro="" textlink="">
      <xdr:nvSpPr>
        <xdr:cNvPr id="6" name="Tekstvak 5">
          <a:extLst>
            <a:ext uri="{FF2B5EF4-FFF2-40B4-BE49-F238E27FC236}">
              <a16:creationId xmlns:a16="http://schemas.microsoft.com/office/drawing/2014/main" id="{7F71B8AE-AB5A-48A5-BAC3-51CDBA91F1D0}"/>
            </a:ext>
          </a:extLst>
        </xdr:cNvPr>
        <xdr:cNvSpPr txBox="1"/>
      </xdr:nvSpPr>
      <xdr:spPr>
        <a:xfrm>
          <a:off x="6903720" y="8742044"/>
          <a:ext cx="1720215" cy="1308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ym typeface="Webdings"/>
            </a:rPr>
            <a:t> </a:t>
          </a:r>
          <a:r>
            <a:rPr lang="nl-BE" sz="1100">
              <a:solidFill>
                <a:schemeClr val="dk1"/>
              </a:solidFill>
              <a:effectLst/>
              <a:latin typeface="+mn-lt"/>
              <a:ea typeface="+mn-ea"/>
              <a:cs typeface="+mn-cs"/>
            </a:rPr>
            <a:t>Hier</a:t>
          </a:r>
          <a:r>
            <a:rPr lang="nl-BE" sz="1100" baseline="0">
              <a:solidFill>
                <a:schemeClr val="dk1"/>
              </a:solidFill>
              <a:effectLst/>
              <a:latin typeface="+mn-lt"/>
              <a:ea typeface="+mn-ea"/>
              <a:cs typeface="+mn-cs"/>
            </a:rPr>
            <a:t> kunt u geen bedragen invullen. De bedragen worden overgenomen uit de werkbladen 'Afschrijvingstabel' en 'Personeelskosten'.</a:t>
          </a:r>
          <a:endParaRPr lang="nl-BE">
            <a:effectLst/>
          </a:endParaRPr>
        </a:p>
      </xdr:txBody>
    </xdr:sp>
    <xdr:clientData/>
  </xdr:twoCellAnchor>
  <xdr:twoCellAnchor>
    <xdr:from>
      <xdr:col>1</xdr:col>
      <xdr:colOff>0</xdr:colOff>
      <xdr:row>0</xdr:row>
      <xdr:rowOff>180974</xdr:rowOff>
    </xdr:from>
    <xdr:to>
      <xdr:col>9</xdr:col>
      <xdr:colOff>228600</xdr:colOff>
      <xdr:row>16</xdr:row>
      <xdr:rowOff>323850</xdr:rowOff>
    </xdr:to>
    <xdr:sp macro="" textlink="">
      <xdr:nvSpPr>
        <xdr:cNvPr id="41" name="Tekstvak 7">
          <a:extLst>
            <a:ext uri="{FF2B5EF4-FFF2-40B4-BE49-F238E27FC236}">
              <a16:creationId xmlns:a16="http://schemas.microsoft.com/office/drawing/2014/main" id="{72CE8E85-CD23-4D8E-B686-97853A418478}"/>
            </a:ext>
          </a:extLst>
        </xdr:cNvPr>
        <xdr:cNvSpPr txBox="1"/>
      </xdr:nvSpPr>
      <xdr:spPr>
        <a:xfrm>
          <a:off x="304800" y="180974"/>
          <a:ext cx="8848725" cy="4467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solidFill>
                <a:schemeClr val="dk1"/>
              </a:solidFill>
              <a:effectLst/>
              <a:latin typeface="+mn-lt"/>
              <a:ea typeface="+mn-ea"/>
              <a:cs typeface="+mn-cs"/>
            </a:rPr>
            <a:t>Toelichting:</a:t>
          </a:r>
          <a:endParaRPr lang="nl-BE">
            <a:effectLst/>
          </a:endParaRPr>
        </a:p>
        <a:p>
          <a:r>
            <a:rPr lang="nl-BE" sz="1100">
              <a:solidFill>
                <a:schemeClr val="dk1"/>
              </a:solidFill>
              <a:effectLst/>
              <a:latin typeface="+mn-lt"/>
              <a:ea typeface="+mn-ea"/>
              <a:cs typeface="+mn-cs"/>
            </a:rPr>
            <a:t>Niet alle kosten van een project zijn door</a:t>
          </a:r>
          <a:r>
            <a:rPr lang="nl-BE" sz="1100" baseline="0">
              <a:solidFill>
                <a:schemeClr val="dk1"/>
              </a:solidFill>
              <a:effectLst/>
              <a:latin typeface="+mn-lt"/>
              <a:ea typeface="+mn-ea"/>
              <a:cs typeface="+mn-cs"/>
            </a:rPr>
            <a:t> de Vlaamse overheid subsidieerbaar. </a:t>
          </a:r>
          <a:r>
            <a:rPr lang="nl-BE" sz="1100">
              <a:solidFill>
                <a:schemeClr val="dk1"/>
              </a:solidFill>
              <a:effectLst/>
              <a:latin typeface="+mn-lt"/>
              <a:ea typeface="+mn-ea"/>
              <a:cs typeface="+mn-cs"/>
            </a:rPr>
            <a:t>Daarom wordt </a:t>
          </a:r>
          <a:r>
            <a:rPr lang="nl-BE" sz="1100" baseline="0">
              <a:solidFill>
                <a:schemeClr val="dk1"/>
              </a:solidFill>
              <a:effectLst/>
              <a:latin typeface="+mn-lt"/>
              <a:ea typeface="+mn-ea"/>
              <a:cs typeface="+mn-cs"/>
            </a:rPr>
            <a:t> een </a:t>
          </a:r>
          <a:r>
            <a:rPr lang="nl-BE" sz="1100" b="0" u="sng" baseline="0">
              <a:solidFill>
                <a:schemeClr val="dk1"/>
              </a:solidFill>
              <a:effectLst/>
              <a:latin typeface="+mn-lt"/>
              <a:ea typeface="+mn-ea"/>
              <a:cs typeface="+mn-cs"/>
            </a:rPr>
            <a:t>onderscheid</a:t>
          </a:r>
          <a:r>
            <a:rPr lang="nl-BE" sz="1100" baseline="0">
              <a:solidFill>
                <a:schemeClr val="dk1"/>
              </a:solidFill>
              <a:effectLst/>
              <a:latin typeface="+mn-lt"/>
              <a:ea typeface="+mn-ea"/>
              <a:cs typeface="+mn-cs"/>
            </a:rPr>
            <a:t> gemaakt tussen een </a:t>
          </a:r>
          <a:r>
            <a:rPr lang="nl-BE" sz="1100" b="0" baseline="0">
              <a:solidFill>
                <a:schemeClr val="dk1"/>
              </a:solidFill>
              <a:effectLst/>
              <a:latin typeface="+mn-lt"/>
              <a:ea typeface="+mn-ea"/>
              <a:cs typeface="+mn-cs"/>
            </a:rPr>
            <a:t>subsidieerbaar en een niet-subsidieerbaar gedeelte van een project</a:t>
          </a:r>
          <a:r>
            <a:rPr lang="nl-BE" sz="1100" baseline="0">
              <a:solidFill>
                <a:schemeClr val="dk1"/>
              </a:solidFill>
              <a:effectLst/>
              <a:latin typeface="+mn-lt"/>
              <a:ea typeface="+mn-ea"/>
              <a:cs typeface="+mn-cs"/>
            </a:rPr>
            <a:t>.</a:t>
          </a:r>
          <a:endParaRPr lang="nl-BE">
            <a:effectLst/>
          </a:endParaRPr>
        </a:p>
        <a:p>
          <a:r>
            <a:rPr lang="nl-BE" sz="1100" b="0" u="sng" baseline="0">
              <a:solidFill>
                <a:schemeClr val="dk1"/>
              </a:solidFill>
              <a:effectLst/>
              <a:latin typeface="+mn-lt"/>
              <a:ea typeface="+mn-ea"/>
              <a:cs typeface="+mn-cs"/>
            </a:rPr>
            <a:t>niet-subsidieerbare kosten</a:t>
          </a:r>
          <a:r>
            <a:rPr lang="nl-BE" sz="1100" b="0" u="none" baseline="0">
              <a:solidFill>
                <a:schemeClr val="dk1"/>
              </a:solidFill>
              <a:effectLst/>
              <a:latin typeface="+mn-lt"/>
              <a:ea typeface="+mn-ea"/>
              <a:cs typeface="+mn-cs"/>
            </a:rPr>
            <a:t> zijn </a:t>
          </a:r>
          <a:r>
            <a:rPr lang="nl-BE" sz="1100" u="none" baseline="0">
              <a:solidFill>
                <a:schemeClr val="dk1"/>
              </a:solidFill>
              <a:effectLst/>
              <a:latin typeface="+mn-lt"/>
              <a:ea typeface="+mn-ea"/>
              <a:cs typeface="+mn-cs"/>
            </a:rPr>
            <a:t>kosten</a:t>
          </a:r>
          <a:r>
            <a:rPr lang="nl-BE" sz="1100" baseline="0">
              <a:solidFill>
                <a:schemeClr val="dk1"/>
              </a:solidFill>
              <a:effectLst/>
              <a:latin typeface="+mn-lt"/>
              <a:ea typeface="+mn-ea"/>
              <a:cs typeface="+mn-cs"/>
            </a:rPr>
            <a:t> die al gemaakt worden in het kader van de bestaande werking. </a:t>
          </a:r>
          <a:r>
            <a:rPr lang="nl-BE" sz="1100" b="0" i="0" u="none" strike="noStrike" baseline="0">
              <a:solidFill>
                <a:schemeClr val="dk1"/>
              </a:solidFill>
              <a:latin typeface="+mn-lt"/>
              <a:ea typeface="+mn-ea"/>
              <a:cs typeface="+mn-cs"/>
            </a:rPr>
            <a:t>Voorbeelden daarvan zijn: de kosten van personeel dat vast in dienst is, huur, bureaumateriaal, verzekeringen, elektriciteit, gas en water, telefonie, boekhouding. </a:t>
          </a:r>
        </a:p>
        <a:p>
          <a:r>
            <a:rPr lang="nl-BE" sz="1100" b="0" i="0" u="none" strike="noStrike" baseline="0">
              <a:solidFill>
                <a:schemeClr val="dk1"/>
              </a:solidFill>
              <a:latin typeface="+mn-lt"/>
              <a:ea typeface="+mn-ea"/>
              <a:cs typeface="+mn-cs"/>
            </a:rPr>
            <a:t>Forfaitaire vergoedingen  zijn evenmin subsidieerbaar,  tenzij er een wettelijke regeling voor bestaat, bijvoorbeeld een vrijwilligersvergoeding.</a:t>
          </a:r>
        </a:p>
        <a:p>
          <a:r>
            <a:rPr lang="nl-NL" sz="1100" b="0" u="sng">
              <a:solidFill>
                <a:schemeClr val="dk1"/>
              </a:solidFill>
              <a:effectLst/>
              <a:latin typeface="+mn-lt"/>
              <a:ea typeface="+mn-ea"/>
              <a:cs typeface="+mn-cs"/>
            </a:rPr>
            <a:t>subsidieerbare kosten</a:t>
          </a:r>
          <a:r>
            <a:rPr lang="nl-NL" sz="1100" b="0" u="none">
              <a:solidFill>
                <a:schemeClr val="dk1"/>
              </a:solidFill>
              <a:effectLst/>
              <a:latin typeface="+mn-lt"/>
              <a:ea typeface="+mn-ea"/>
              <a:cs typeface="+mn-cs"/>
            </a:rPr>
            <a:t> zijn kosten waarvan </a:t>
          </a:r>
          <a:r>
            <a:rPr lang="nl-NL" sz="1100">
              <a:solidFill>
                <a:schemeClr val="dk1"/>
              </a:solidFill>
              <a:effectLst/>
              <a:latin typeface="+mn-lt"/>
              <a:ea typeface="+mn-ea"/>
              <a:cs typeface="+mn-cs"/>
            </a:rPr>
            <a:t>kan aangetoond worden dat de kosten het gevolg zijn van het project. </a:t>
          </a:r>
        </a:p>
        <a:p>
          <a:r>
            <a:rPr lang="nl-BE" sz="1100" b="0" i="0" u="none" strike="noStrike" baseline="0">
              <a:solidFill>
                <a:schemeClr val="dk1"/>
              </a:solidFill>
              <a:latin typeface="+mn-lt"/>
              <a:ea typeface="+mn-ea"/>
              <a:cs typeface="+mn-cs"/>
            </a:rPr>
            <a:t>Voorbeelden daarvan zijn:</a:t>
          </a:r>
        </a:p>
        <a:p>
          <a:r>
            <a:rPr lang="nl-BE" sz="1100" b="0" i="0" u="none" strike="noStrike" baseline="0">
              <a:solidFill>
                <a:sysClr val="windowText" lastClr="000000"/>
              </a:solidFill>
              <a:latin typeface="+mn-lt"/>
              <a:ea typeface="+mn-ea"/>
              <a:cs typeface="+mn-cs"/>
            </a:rPr>
            <a:t>- een nieuw personeelslid specifiek voor het project of een vast personeelslid dat wordt vervangen voor de duur van het project. De kosten van de vervanger kunnen in dit geval ingebracht worden;</a:t>
          </a:r>
        </a:p>
        <a:p>
          <a:r>
            <a:rPr lang="nl-BE" sz="1100" b="0" i="0" u="none" strike="noStrike" baseline="0">
              <a:solidFill>
                <a:schemeClr val="dk1"/>
              </a:solidFill>
              <a:latin typeface="+mn-lt"/>
              <a:ea typeface="+mn-ea"/>
              <a:cs typeface="+mn-cs"/>
            </a:rPr>
            <a:t>- extra ruimte die wordt gehuurd voor het project. Als daarvan een apart kostenbewijs is, kan die huurprijs ingebracht worden;</a:t>
          </a:r>
        </a:p>
        <a:p>
          <a:r>
            <a:rPr lang="nl-BE" sz="1100" b="0" i="0" u="none" strike="noStrike" baseline="0">
              <a:solidFill>
                <a:schemeClr val="dk1"/>
              </a:solidFill>
              <a:latin typeface="+mn-lt"/>
              <a:ea typeface="+mn-ea"/>
              <a:cs typeface="+mn-cs"/>
            </a:rPr>
            <a:t>- een grote mailingopdracht die wordt uitbesteed aan een drukker. De factuur van de drukker kan ingebracht worden.</a:t>
          </a:r>
        </a:p>
        <a:p>
          <a:endParaRPr lang="nl-BE" sz="1100" baseline="0">
            <a:solidFill>
              <a:schemeClr val="dk1"/>
            </a:solidFill>
            <a:effectLst/>
            <a:latin typeface="+mn-lt"/>
            <a:ea typeface="+mn-ea"/>
            <a:cs typeface="+mn-cs"/>
          </a:endParaRPr>
        </a:p>
        <a:p>
          <a:r>
            <a:rPr lang="nl-BE" sz="1100" baseline="0">
              <a:solidFill>
                <a:schemeClr val="dk1"/>
              </a:solidFill>
              <a:effectLst/>
              <a:latin typeface="+mn-lt"/>
              <a:ea typeface="+mn-ea"/>
              <a:cs typeface="+mn-cs"/>
            </a:rPr>
            <a:t>Meer informatie en voorbeelden over welke kosten al dan niet </a:t>
          </a:r>
          <a:r>
            <a:rPr lang="nl-BE" sz="1100" baseline="0">
              <a:solidFill>
                <a:schemeClr val="dk1"/>
              </a:solidFill>
              <a:latin typeface="+mn-lt"/>
              <a:ea typeface="+mn-ea"/>
              <a:cs typeface="+mn-cs"/>
            </a:rPr>
            <a:t>voor subsidiëring </a:t>
          </a:r>
          <a:r>
            <a:rPr lang="nl-BE" sz="1100" baseline="0">
              <a:solidFill>
                <a:schemeClr val="dk1"/>
              </a:solidFill>
              <a:effectLst/>
              <a:latin typeface="+mn-lt"/>
              <a:ea typeface="+mn-ea"/>
              <a:cs typeface="+mn-cs"/>
            </a:rPr>
            <a:t>in aanmerking komen, kunt u de richtlijnen bij de projectsubsidies </a:t>
          </a:r>
          <a:r>
            <a:rPr lang="nl-BE" sz="1100" b="0" i="1" baseline="0">
              <a:solidFill>
                <a:schemeClr val="dk1"/>
              </a:solidFill>
              <a:effectLst/>
              <a:latin typeface="+mn-lt"/>
              <a:ea typeface="+mn-ea"/>
              <a:cs typeface="+mn-cs"/>
            </a:rPr>
            <a:t>(</a:t>
          </a:r>
          <a:r>
            <a:rPr lang="nl-BE" sz="1100" b="0" i="0" baseline="0">
              <a:solidFill>
                <a:schemeClr val="dk1"/>
              </a:solidFill>
              <a:effectLst/>
              <a:latin typeface="+mn-lt"/>
              <a:ea typeface="+mn-ea"/>
              <a:cs typeface="+mn-cs"/>
            </a:rPr>
            <a:t>website: </a:t>
          </a:r>
          <a:r>
            <a:rPr lang="nl-BE" sz="1100" b="0" i="0" u="sng">
              <a:solidFill>
                <a:schemeClr val="dk1"/>
              </a:solidFill>
              <a:effectLst/>
              <a:latin typeface="+mn-lt"/>
              <a:ea typeface="+mn-ea"/>
              <a:cs typeface="+mn-cs"/>
            </a:rPr>
            <a:t>https://www.vlaanderen.be/cjm/nl/cultuur/cultureel-erfgoed/subsidies/projectsubsidies/cultureel-erfgoedprojecten-op-landelijk-en-internationaal-niveau</a:t>
          </a:r>
          <a:r>
            <a:rPr lang="nl-BE" sz="1100" i="0" baseline="0">
              <a:solidFill>
                <a:schemeClr val="dk1"/>
              </a:solidFill>
              <a:effectLst/>
              <a:latin typeface="+mn-lt"/>
              <a:ea typeface="+mn-ea"/>
              <a:cs typeface="+mn-cs"/>
            </a:rPr>
            <a:t>).</a:t>
          </a:r>
          <a:endParaRPr lang="nl-BE">
            <a:solidFill>
              <a:srgbClr val="FF0000"/>
            </a:solidFill>
            <a:effectLst/>
          </a:endParaRPr>
        </a:p>
        <a:p>
          <a:endParaRPr lang="nl-BE" sz="1100" baseline="0">
            <a:solidFill>
              <a:schemeClr val="dk1"/>
            </a:solidFill>
            <a:effectLst/>
            <a:latin typeface="+mn-lt"/>
            <a:ea typeface="+mn-ea"/>
            <a:cs typeface="+mn-cs"/>
          </a:endParaRPr>
        </a:p>
        <a:p>
          <a:r>
            <a:rPr lang="nl-BE" sz="1100" baseline="0">
              <a:solidFill>
                <a:schemeClr val="dk1"/>
              </a:solidFill>
              <a:effectLst/>
              <a:latin typeface="+mn-lt"/>
              <a:ea typeface="+mn-ea"/>
              <a:cs typeface="+mn-cs"/>
            </a:rPr>
            <a:t>Voor een projectaanvraag is een begroting noodzakelijk voor het </a:t>
          </a:r>
          <a:r>
            <a:rPr lang="nl-BE" sz="1100" u="sng" baseline="0">
              <a:solidFill>
                <a:schemeClr val="dk1"/>
              </a:solidFill>
              <a:effectLst/>
              <a:latin typeface="+mn-lt"/>
              <a:ea typeface="+mn-ea"/>
              <a:cs typeface="+mn-cs"/>
            </a:rPr>
            <a:t>subsidieerbare gedeelte</a:t>
          </a:r>
          <a:r>
            <a:rPr lang="nl-BE" sz="1100" baseline="0">
              <a:solidFill>
                <a:schemeClr val="dk1"/>
              </a:solidFill>
              <a:effectLst/>
              <a:latin typeface="+mn-lt"/>
              <a:ea typeface="+mn-ea"/>
              <a:cs typeface="+mn-cs"/>
            </a:rPr>
            <a:t>. Daarbij moeten de opbrengsten en kosten per fase gelijk zijn aan elkaar (overschotten kunnen niet overgedragen worden naar een volgende fase).</a:t>
          </a:r>
        </a:p>
        <a:p>
          <a:endParaRPr lang="nl-BE">
            <a:effectLst/>
          </a:endParaRPr>
        </a:p>
        <a:p>
          <a:r>
            <a:rPr lang="nl-BE" sz="1100" baseline="0">
              <a:solidFill>
                <a:schemeClr val="dk1"/>
              </a:solidFill>
              <a:effectLst/>
              <a:latin typeface="+mn-lt"/>
              <a:ea typeface="+mn-ea"/>
              <a:cs typeface="+mn-cs"/>
            </a:rPr>
            <a:t>Ter informatie geeft u eveneens een overzicht van het </a:t>
          </a:r>
          <a:r>
            <a:rPr lang="nl-BE" sz="1100" u="sng" baseline="0">
              <a:solidFill>
                <a:schemeClr val="dk1"/>
              </a:solidFill>
              <a:effectLst/>
              <a:latin typeface="+mn-lt"/>
              <a:ea typeface="+mn-ea"/>
              <a:cs typeface="+mn-cs"/>
            </a:rPr>
            <a:t>niet-subsidieerbare gedeelte</a:t>
          </a:r>
          <a:r>
            <a:rPr lang="nl-BE" sz="1100" baseline="0">
              <a:solidFill>
                <a:schemeClr val="dk1"/>
              </a:solidFill>
              <a:effectLst/>
              <a:latin typeface="+mn-lt"/>
              <a:ea typeface="+mn-ea"/>
              <a:cs typeface="+mn-cs"/>
            </a:rPr>
            <a:t> van het project. Als het niet mogelijk is een schatting te geven van bepaalde kosten, kunt u in de tabel 'p.m.' (pro memorie) vermelden. In de toelichting bij de begroting kunt u dan beschrijven  waaruit die inbreng bestaat.</a:t>
          </a:r>
        </a:p>
        <a:p>
          <a:endParaRPr lang="nl-BE" sz="1100" u="sng" baseline="0">
            <a:solidFill>
              <a:schemeClr val="dk1"/>
            </a:solidFill>
            <a:effectLst/>
            <a:latin typeface="+mn-lt"/>
            <a:ea typeface="+mn-ea"/>
            <a:cs typeface="+mn-cs"/>
          </a:endParaRPr>
        </a:p>
        <a:p>
          <a:r>
            <a:rPr lang="nl-BE" sz="1100" u="sng" baseline="0">
              <a:solidFill>
                <a:schemeClr val="dk1"/>
              </a:solidFill>
              <a:effectLst/>
              <a:latin typeface="+mn-lt"/>
              <a:ea typeface="+mn-ea"/>
              <a:cs typeface="+mn-cs"/>
            </a:rPr>
            <a:t>Vul voor alle projectfasen de witte (en gele) velden in.</a:t>
          </a:r>
          <a:r>
            <a:rPr lang="nl-BE" sz="1100" u="none" baseline="0">
              <a:solidFill>
                <a:schemeClr val="dk1"/>
              </a:solidFill>
              <a:effectLst/>
              <a:latin typeface="+mn-lt"/>
              <a:ea typeface="+mn-ea"/>
              <a:cs typeface="+mn-cs"/>
            </a:rPr>
            <a:t> </a:t>
          </a:r>
          <a:endParaRPr lang="nl-BE">
            <a:effectLst/>
          </a:endParaRPr>
        </a:p>
      </xdr:txBody>
    </xdr:sp>
    <xdr:clientData/>
  </xdr:twoCellAnchor>
  <xdr:twoCellAnchor>
    <xdr:from>
      <xdr:col>5</xdr:col>
      <xdr:colOff>105655</xdr:colOff>
      <xdr:row>67</xdr:row>
      <xdr:rowOff>328540</xdr:rowOff>
    </xdr:from>
    <xdr:to>
      <xdr:col>5</xdr:col>
      <xdr:colOff>433315</xdr:colOff>
      <xdr:row>69</xdr:row>
      <xdr:rowOff>87777</xdr:rowOff>
    </xdr:to>
    <xdr:sp macro="" textlink="">
      <xdr:nvSpPr>
        <xdr:cNvPr id="9" name="PIJL-LINKS 8">
          <a:extLst>
            <a:ext uri="{FF2B5EF4-FFF2-40B4-BE49-F238E27FC236}">
              <a16:creationId xmlns:a16="http://schemas.microsoft.com/office/drawing/2014/main" id="{087586B3-3432-4E74-B50E-5D14B1DADA99}"/>
            </a:ext>
          </a:extLst>
        </xdr:cNvPr>
        <xdr:cNvSpPr/>
      </xdr:nvSpPr>
      <xdr:spPr>
        <a:xfrm>
          <a:off x="6395086" y="15275463"/>
          <a:ext cx="327660" cy="333668"/>
        </a:xfrm>
        <a:prstGeom prst="leftArrow">
          <a:avLst>
            <a:gd name="adj1" fmla="val 50000"/>
            <a:gd name="adj2" fmla="val 518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603885</xdr:colOff>
      <xdr:row>67</xdr:row>
      <xdr:rowOff>0</xdr:rowOff>
    </xdr:from>
    <xdr:to>
      <xdr:col>8</xdr:col>
      <xdr:colOff>560070</xdr:colOff>
      <xdr:row>73</xdr:row>
      <xdr:rowOff>129540</xdr:rowOff>
    </xdr:to>
    <xdr:sp macro="" textlink="">
      <xdr:nvSpPr>
        <xdr:cNvPr id="12" name="Tekstvak 11">
          <a:extLst>
            <a:ext uri="{FF2B5EF4-FFF2-40B4-BE49-F238E27FC236}">
              <a16:creationId xmlns:a16="http://schemas.microsoft.com/office/drawing/2014/main" id="{4AD36F24-8B63-4752-8635-5FD12F411301}"/>
            </a:ext>
          </a:extLst>
        </xdr:cNvPr>
        <xdr:cNvSpPr txBox="1"/>
      </xdr:nvSpPr>
      <xdr:spPr>
        <a:xfrm>
          <a:off x="6898005" y="14401800"/>
          <a:ext cx="1784985" cy="1280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ym typeface="Webdings"/>
            </a:rPr>
            <a:t> </a:t>
          </a:r>
          <a:r>
            <a:rPr lang="nl-BE" sz="1100">
              <a:solidFill>
                <a:schemeClr val="dk1"/>
              </a:solidFill>
              <a:effectLst/>
              <a:latin typeface="+mn-lt"/>
              <a:ea typeface="+mn-ea"/>
              <a:cs typeface="+mn-cs"/>
            </a:rPr>
            <a:t>Hier</a:t>
          </a:r>
          <a:r>
            <a:rPr lang="nl-BE" sz="1100" baseline="0">
              <a:solidFill>
                <a:schemeClr val="dk1"/>
              </a:solidFill>
              <a:effectLst/>
              <a:latin typeface="+mn-lt"/>
              <a:ea typeface="+mn-ea"/>
              <a:cs typeface="+mn-cs"/>
            </a:rPr>
            <a:t> kunt u geen bedragen invullen. De bedragen worden overgenomen uit het werkblad 'Personeelskosten'.</a:t>
          </a:r>
          <a:endParaRPr lang="nl-BE">
            <a:effectLst/>
          </a:endParaRPr>
        </a:p>
      </xdr:txBody>
    </xdr:sp>
    <xdr:clientData/>
  </xdr:twoCellAnchor>
  <xdr:twoCellAnchor>
    <xdr:from>
      <xdr:col>12</xdr:col>
      <xdr:colOff>160020</xdr:colOff>
      <xdr:row>19</xdr:row>
      <xdr:rowOff>30480</xdr:rowOff>
    </xdr:from>
    <xdr:to>
      <xdr:col>12</xdr:col>
      <xdr:colOff>470535</xdr:colOff>
      <xdr:row>19</xdr:row>
      <xdr:rowOff>320040</xdr:rowOff>
    </xdr:to>
    <xdr:sp macro="" textlink="">
      <xdr:nvSpPr>
        <xdr:cNvPr id="10" name="PIJL-LINKS 1">
          <a:extLst>
            <a:ext uri="{FF2B5EF4-FFF2-40B4-BE49-F238E27FC236}">
              <a16:creationId xmlns:a16="http://schemas.microsoft.com/office/drawing/2014/main" id="{303EADB9-A1C3-4ED4-A369-9FEDA0378B5A}"/>
            </a:ext>
          </a:extLst>
        </xdr:cNvPr>
        <xdr:cNvSpPr/>
      </xdr:nvSpPr>
      <xdr:spPr>
        <a:xfrm>
          <a:off x="11216640" y="5166360"/>
          <a:ext cx="310515" cy="28956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13</xdr:col>
      <xdr:colOff>47771</xdr:colOff>
      <xdr:row>17</xdr:row>
      <xdr:rowOff>61548</xdr:rowOff>
    </xdr:from>
    <xdr:to>
      <xdr:col>15</xdr:col>
      <xdr:colOff>504971</xdr:colOff>
      <xdr:row>22</xdr:row>
      <xdr:rowOff>53340</xdr:rowOff>
    </xdr:to>
    <xdr:sp macro="" textlink="">
      <xdr:nvSpPr>
        <xdr:cNvPr id="13" name="Tekstvak 12">
          <a:extLst>
            <a:ext uri="{FF2B5EF4-FFF2-40B4-BE49-F238E27FC236}">
              <a16:creationId xmlns:a16="http://schemas.microsoft.com/office/drawing/2014/main" id="{AE689A35-73CA-44C7-BA06-7722F2DA2190}"/>
            </a:ext>
          </a:extLst>
        </xdr:cNvPr>
        <xdr:cNvSpPr txBox="1"/>
      </xdr:nvSpPr>
      <xdr:spPr>
        <a:xfrm>
          <a:off x="11713991" y="4824048"/>
          <a:ext cx="1676400" cy="11195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ym typeface="Webdings"/>
            </a:rPr>
            <a:t> </a:t>
          </a:r>
          <a:r>
            <a:rPr lang="nl-BE" sz="1100">
              <a:solidFill>
                <a:schemeClr val="dk1"/>
              </a:solidFill>
              <a:effectLst/>
              <a:latin typeface="+mn-lt"/>
              <a:ea typeface="+mn-ea"/>
              <a:cs typeface="+mn-cs"/>
            </a:rPr>
            <a:t>In deze tabel</a:t>
          </a:r>
          <a:r>
            <a:rPr lang="nl-BE" sz="1100" baseline="0">
              <a:solidFill>
                <a:schemeClr val="dk1"/>
              </a:solidFill>
              <a:effectLst/>
              <a:latin typeface="+mn-lt"/>
              <a:ea typeface="+mn-ea"/>
              <a:cs typeface="+mn-cs"/>
            </a:rPr>
            <a:t> worden de totalen berekend voor de totale duur van het project en de restende looptijd van het project.</a:t>
          </a:r>
        </a:p>
        <a:p>
          <a:endParaRPr lang="nl-BE" sz="1100" baseline="0">
            <a:solidFill>
              <a:schemeClr val="dk1"/>
            </a:solidFill>
            <a:effectLst/>
            <a:latin typeface="+mn-lt"/>
            <a:ea typeface="+mn-ea"/>
            <a:cs typeface="+mn-cs"/>
          </a:endParaRPr>
        </a:p>
        <a:p>
          <a:endParaRPr lang="nl-BE" sz="1100" baseline="0">
            <a:solidFill>
              <a:schemeClr val="dk1"/>
            </a:solidFill>
            <a:effectLst/>
            <a:latin typeface="+mn-lt"/>
            <a:ea typeface="+mn-ea"/>
            <a:cs typeface="+mn-cs"/>
          </a:endParaRPr>
        </a:p>
        <a:p>
          <a:endParaRPr lang="nl-BE">
            <a:effectLst/>
          </a:endParaRPr>
        </a:p>
      </xdr:txBody>
    </xdr:sp>
    <xdr:clientData/>
  </xdr:twoCellAnchor>
  <xdr:twoCellAnchor>
    <xdr:from>
      <xdr:col>5</xdr:col>
      <xdr:colOff>126903</xdr:colOff>
      <xdr:row>61</xdr:row>
      <xdr:rowOff>134669</xdr:rowOff>
    </xdr:from>
    <xdr:to>
      <xdr:col>5</xdr:col>
      <xdr:colOff>433608</xdr:colOff>
      <xdr:row>63</xdr:row>
      <xdr:rowOff>41032</xdr:rowOff>
    </xdr:to>
    <xdr:sp macro="" textlink="">
      <xdr:nvSpPr>
        <xdr:cNvPr id="14" name="PIJL-LINKS 1">
          <a:extLst>
            <a:ext uri="{FF2B5EF4-FFF2-40B4-BE49-F238E27FC236}">
              <a16:creationId xmlns:a16="http://schemas.microsoft.com/office/drawing/2014/main" id="{AC2C3208-92AB-4FE3-81F0-FFE30C4A54DA}"/>
            </a:ext>
          </a:extLst>
        </xdr:cNvPr>
        <xdr:cNvSpPr/>
      </xdr:nvSpPr>
      <xdr:spPr>
        <a:xfrm>
          <a:off x="6416334" y="14020654"/>
          <a:ext cx="306705" cy="304947"/>
        </a:xfrm>
        <a:prstGeom prst="lef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6</xdr:col>
      <xdr:colOff>33264</xdr:colOff>
      <xdr:row>60</xdr:row>
      <xdr:rowOff>56563</xdr:rowOff>
    </xdr:from>
    <xdr:to>
      <xdr:col>8</xdr:col>
      <xdr:colOff>490611</xdr:colOff>
      <xdr:row>65</xdr:row>
      <xdr:rowOff>68580</xdr:rowOff>
    </xdr:to>
    <xdr:sp macro="" textlink="">
      <xdr:nvSpPr>
        <xdr:cNvPr id="16" name="Tekstvak 15">
          <a:extLst>
            <a:ext uri="{FF2B5EF4-FFF2-40B4-BE49-F238E27FC236}">
              <a16:creationId xmlns:a16="http://schemas.microsoft.com/office/drawing/2014/main" id="{19B2CB85-D43F-4D2C-BA47-E82FCF7326FB}"/>
            </a:ext>
          </a:extLst>
        </xdr:cNvPr>
        <xdr:cNvSpPr txBox="1"/>
      </xdr:nvSpPr>
      <xdr:spPr>
        <a:xfrm>
          <a:off x="7119864" y="13208683"/>
          <a:ext cx="1676547" cy="94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ym typeface="Webdings"/>
            </a:rPr>
            <a:t> </a:t>
          </a:r>
          <a:r>
            <a:rPr lang="nl-BE" sz="1100" baseline="0">
              <a:solidFill>
                <a:schemeClr val="dk1"/>
              </a:solidFill>
              <a:effectLst/>
              <a:latin typeface="+mn-lt"/>
              <a:ea typeface="+mn-ea"/>
              <a:cs typeface="+mn-cs"/>
            </a:rPr>
            <a:t>Neem de totale kost voor de huidige fase en de fases die er op volgen over in het formulier in KIOSK.</a:t>
          </a:r>
        </a:p>
        <a:p>
          <a:endParaRPr lang="nl-BE">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219075</xdr:colOff>
      <xdr:row>40</xdr:row>
      <xdr:rowOff>28575</xdr:rowOff>
    </xdr:from>
    <xdr:to>
      <xdr:col>9</xdr:col>
      <xdr:colOff>523875</xdr:colOff>
      <xdr:row>41</xdr:row>
      <xdr:rowOff>114300</xdr:rowOff>
    </xdr:to>
    <xdr:sp macro="" textlink="">
      <xdr:nvSpPr>
        <xdr:cNvPr id="8" name="PIJL-OMLAAG 7">
          <a:extLst>
            <a:ext uri="{FF2B5EF4-FFF2-40B4-BE49-F238E27FC236}">
              <a16:creationId xmlns:a16="http://schemas.microsoft.com/office/drawing/2014/main" id="{F95FDFD9-8F3A-4E79-A5E7-8EDCA4DE4BCC}"/>
            </a:ext>
          </a:extLst>
        </xdr:cNvPr>
        <xdr:cNvSpPr/>
      </xdr:nvSpPr>
      <xdr:spPr>
        <a:xfrm>
          <a:off x="8982075" y="6905625"/>
          <a:ext cx="304800"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9</xdr:col>
      <xdr:colOff>28574</xdr:colOff>
      <xdr:row>41</xdr:row>
      <xdr:rowOff>152400</xdr:rowOff>
    </xdr:from>
    <xdr:to>
      <xdr:col>12</xdr:col>
      <xdr:colOff>590550</xdr:colOff>
      <xdr:row>47</xdr:row>
      <xdr:rowOff>68580</xdr:rowOff>
    </xdr:to>
    <xdr:sp macro="" textlink="">
      <xdr:nvSpPr>
        <xdr:cNvPr id="9" name="Tekstvak 8">
          <a:extLst>
            <a:ext uri="{FF2B5EF4-FFF2-40B4-BE49-F238E27FC236}">
              <a16:creationId xmlns:a16="http://schemas.microsoft.com/office/drawing/2014/main" id="{2133E4EA-6EC8-44B6-A5D7-CBA572A9279F}"/>
            </a:ext>
          </a:extLst>
        </xdr:cNvPr>
        <xdr:cNvSpPr txBox="1"/>
      </xdr:nvSpPr>
      <xdr:spPr>
        <a:xfrm>
          <a:off x="9035414" y="7863840"/>
          <a:ext cx="2558416" cy="1013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olidFill>
                <a:schemeClr val="dk1"/>
              </a:solidFill>
              <a:effectLst/>
              <a:latin typeface="+mn-lt"/>
              <a:ea typeface="+mn-ea"/>
              <a:cs typeface="+mn-cs"/>
              <a:sym typeface="Webdings"/>
            </a:rPr>
            <a:t> </a:t>
          </a:r>
          <a:r>
            <a:rPr lang="nl-BE" sz="1100">
              <a:solidFill>
                <a:schemeClr val="dk1"/>
              </a:solidFill>
              <a:effectLst/>
              <a:latin typeface="+mn-lt"/>
              <a:ea typeface="+mn-ea"/>
              <a:cs typeface="+mn-cs"/>
            </a:rPr>
            <a:t>De restwaarde komt niet in aanmerking</a:t>
          </a:r>
          <a:r>
            <a:rPr lang="nl-BE" sz="1100" baseline="0">
              <a:solidFill>
                <a:schemeClr val="dk1"/>
              </a:solidFill>
              <a:effectLst/>
              <a:latin typeface="+mn-lt"/>
              <a:ea typeface="+mn-ea"/>
              <a:cs typeface="+mn-cs"/>
            </a:rPr>
            <a:t> voor subsidiëring. Ofwel verkoopt u het duurzame goed na afloop van het project, ofwel neemt u het over met eigen middelen.</a:t>
          </a:r>
          <a:endParaRPr lang="nl-BE">
            <a:effectLst/>
          </a:endParaRPr>
        </a:p>
      </xdr:txBody>
    </xdr:sp>
    <xdr:clientData/>
  </xdr:twoCellAnchor>
  <xdr:twoCellAnchor>
    <xdr:from>
      <xdr:col>6</xdr:col>
      <xdr:colOff>238125</xdr:colOff>
      <xdr:row>40</xdr:row>
      <xdr:rowOff>28575</xdr:rowOff>
    </xdr:from>
    <xdr:to>
      <xdr:col>6</xdr:col>
      <xdr:colOff>542925</xdr:colOff>
      <xdr:row>41</xdr:row>
      <xdr:rowOff>114300</xdr:rowOff>
    </xdr:to>
    <xdr:sp macro="" textlink="">
      <xdr:nvSpPr>
        <xdr:cNvPr id="11" name="PIJL-OMLAAG 10">
          <a:extLst>
            <a:ext uri="{FF2B5EF4-FFF2-40B4-BE49-F238E27FC236}">
              <a16:creationId xmlns:a16="http://schemas.microsoft.com/office/drawing/2014/main" id="{6A4A55D5-DEC4-47B2-9480-8C4C0EA5FF5F}"/>
            </a:ext>
          </a:extLst>
        </xdr:cNvPr>
        <xdr:cNvSpPr/>
      </xdr:nvSpPr>
      <xdr:spPr>
        <a:xfrm>
          <a:off x="6753225" y="6896100"/>
          <a:ext cx="304800"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200025</xdr:colOff>
      <xdr:row>40</xdr:row>
      <xdr:rowOff>28575</xdr:rowOff>
    </xdr:from>
    <xdr:to>
      <xdr:col>7</xdr:col>
      <xdr:colOff>504825</xdr:colOff>
      <xdr:row>41</xdr:row>
      <xdr:rowOff>114300</xdr:rowOff>
    </xdr:to>
    <xdr:sp macro="" textlink="">
      <xdr:nvSpPr>
        <xdr:cNvPr id="12" name="PIJL-OMLAAG 11">
          <a:extLst>
            <a:ext uri="{FF2B5EF4-FFF2-40B4-BE49-F238E27FC236}">
              <a16:creationId xmlns:a16="http://schemas.microsoft.com/office/drawing/2014/main" id="{89578A47-0451-49ED-8B30-7DEE04C0B920}"/>
            </a:ext>
          </a:extLst>
        </xdr:cNvPr>
        <xdr:cNvSpPr/>
      </xdr:nvSpPr>
      <xdr:spPr>
        <a:xfrm>
          <a:off x="7419975" y="6896100"/>
          <a:ext cx="304800"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180975</xdr:colOff>
      <xdr:row>40</xdr:row>
      <xdr:rowOff>28575</xdr:rowOff>
    </xdr:from>
    <xdr:to>
      <xdr:col>8</xdr:col>
      <xdr:colOff>485775</xdr:colOff>
      <xdr:row>41</xdr:row>
      <xdr:rowOff>114300</xdr:rowOff>
    </xdr:to>
    <xdr:sp macro="" textlink="">
      <xdr:nvSpPr>
        <xdr:cNvPr id="13" name="PIJL-OMLAAG 12">
          <a:extLst>
            <a:ext uri="{FF2B5EF4-FFF2-40B4-BE49-F238E27FC236}">
              <a16:creationId xmlns:a16="http://schemas.microsoft.com/office/drawing/2014/main" id="{6A217E2F-5E5A-40D1-AA62-2930D4B76A8C}"/>
            </a:ext>
          </a:extLst>
        </xdr:cNvPr>
        <xdr:cNvSpPr/>
      </xdr:nvSpPr>
      <xdr:spPr>
        <a:xfrm>
          <a:off x="8239125" y="6905625"/>
          <a:ext cx="304800"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38100</xdr:colOff>
      <xdr:row>41</xdr:row>
      <xdr:rowOff>161924</xdr:rowOff>
    </xdr:from>
    <xdr:to>
      <xdr:col>8</xdr:col>
      <xdr:colOff>666750</xdr:colOff>
      <xdr:row>47</xdr:row>
      <xdr:rowOff>60959</xdr:rowOff>
    </xdr:to>
    <xdr:sp macro="" textlink="">
      <xdr:nvSpPr>
        <xdr:cNvPr id="14" name="Tekstvak 13">
          <a:extLst>
            <a:ext uri="{FF2B5EF4-FFF2-40B4-BE49-F238E27FC236}">
              <a16:creationId xmlns:a16="http://schemas.microsoft.com/office/drawing/2014/main" id="{9D6B90FB-38F8-468E-A292-D3982FF258CA}"/>
            </a:ext>
          </a:extLst>
        </xdr:cNvPr>
        <xdr:cNvSpPr txBox="1"/>
      </xdr:nvSpPr>
      <xdr:spPr>
        <a:xfrm>
          <a:off x="6873240" y="7873364"/>
          <a:ext cx="2076450" cy="996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ym typeface="Webdings"/>
            </a:rPr>
            <a:t> </a:t>
          </a:r>
          <a:r>
            <a:rPr lang="nl-BE" sz="1100"/>
            <a:t>Deze bedragen worden</a:t>
          </a:r>
          <a:r>
            <a:rPr lang="nl-BE" sz="1100" baseline="0"/>
            <a:t> als subsidieerbare kosten overgenomen in de begroting.</a:t>
          </a:r>
        </a:p>
      </xdr:txBody>
    </xdr:sp>
    <xdr:clientData/>
  </xdr:twoCellAnchor>
  <xdr:twoCellAnchor>
    <xdr:from>
      <xdr:col>1</xdr:col>
      <xdr:colOff>47625</xdr:colOff>
      <xdr:row>0</xdr:row>
      <xdr:rowOff>66673</xdr:rowOff>
    </xdr:from>
    <xdr:to>
      <xdr:col>13</xdr:col>
      <xdr:colOff>19049</xdr:colOff>
      <xdr:row>11</xdr:row>
      <xdr:rowOff>57150</xdr:rowOff>
    </xdr:to>
    <xdr:sp macro="" textlink="">
      <xdr:nvSpPr>
        <xdr:cNvPr id="16" name="Tekstvak 15">
          <a:extLst>
            <a:ext uri="{FF2B5EF4-FFF2-40B4-BE49-F238E27FC236}">
              <a16:creationId xmlns:a16="http://schemas.microsoft.com/office/drawing/2014/main" id="{332752E0-E64F-409B-8EDC-E2FBF59106B8}"/>
            </a:ext>
          </a:extLst>
        </xdr:cNvPr>
        <xdr:cNvSpPr txBox="1"/>
      </xdr:nvSpPr>
      <xdr:spPr>
        <a:xfrm>
          <a:off x="180975" y="66673"/>
          <a:ext cx="11182349" cy="2085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nl-BE" sz="1100" b="1" spc="0">
              <a:solidFill>
                <a:schemeClr val="dk1"/>
              </a:solidFill>
              <a:effectLst/>
              <a:latin typeface="+mn-lt"/>
              <a:ea typeface="+mn-ea"/>
              <a:cs typeface="+mn-cs"/>
            </a:rPr>
            <a:t>Toelichting </a:t>
          </a:r>
          <a:r>
            <a:rPr lang="nl-BE" sz="1100" b="1" spc="0" baseline="0">
              <a:solidFill>
                <a:schemeClr val="dk1"/>
              </a:solidFill>
              <a:effectLst/>
              <a:latin typeface="+mn-lt"/>
              <a:ea typeface="+mn-ea"/>
              <a:cs typeface="+mn-cs"/>
            </a:rPr>
            <a:t>:</a:t>
          </a:r>
          <a:endParaRPr lang="nl-BE" spc="0">
            <a:effectLst/>
          </a:endParaRPr>
        </a:p>
        <a:p>
          <a:pPr>
            <a:lnSpc>
              <a:spcPts val="1000"/>
            </a:lnSpc>
          </a:pPr>
          <a:r>
            <a:rPr lang="nl-BE" sz="1100" spc="0" baseline="0">
              <a:solidFill>
                <a:schemeClr val="dk1"/>
              </a:solidFill>
              <a:effectLst/>
              <a:latin typeface="+mn-lt"/>
              <a:ea typeface="+mn-ea"/>
              <a:cs typeface="+mn-cs"/>
            </a:rPr>
            <a:t>- </a:t>
          </a:r>
          <a:r>
            <a:rPr lang="nl-BE" sz="1100" u="sng" spc="0" baseline="0">
              <a:solidFill>
                <a:schemeClr val="dk1"/>
              </a:solidFill>
              <a:effectLst/>
              <a:latin typeface="+mn-lt"/>
              <a:ea typeface="+mn-ea"/>
              <a:cs typeface="+mn-cs"/>
            </a:rPr>
            <a:t>Vul alleen de witte velden in</a:t>
          </a:r>
          <a:r>
            <a:rPr lang="nl-BE" sz="1100" spc="0" baseline="0">
              <a:solidFill>
                <a:schemeClr val="dk1"/>
              </a:solidFill>
              <a:effectLst/>
              <a:latin typeface="+mn-lt"/>
              <a:ea typeface="+mn-ea"/>
              <a:cs typeface="+mn-cs"/>
            </a:rPr>
            <a:t>: de beschrijving van het aan te kopen goed en de aankoopprijs in de toepasselijke fase.</a:t>
          </a:r>
          <a:endParaRPr lang="nl-BE" spc="0">
            <a:effectLst/>
          </a:endParaRPr>
        </a:p>
        <a:p>
          <a:pPr>
            <a:lnSpc>
              <a:spcPts val="1200"/>
            </a:lnSpc>
          </a:pPr>
          <a:r>
            <a:rPr lang="nl-BE" sz="1100" spc="0" baseline="0">
              <a:solidFill>
                <a:schemeClr val="dk1"/>
              </a:solidFill>
              <a:effectLst/>
              <a:latin typeface="+mn-lt"/>
              <a:ea typeface="+mn-ea"/>
              <a:cs typeface="+mn-cs"/>
            </a:rPr>
            <a:t>- De tabel berekent automatisch de afschrijving die in aanmerking komt als subsidieerbare kosten. De berekende bedragen worden overgenomen in de begroting.</a:t>
          </a:r>
          <a:endParaRPr lang="nl-BE" spc="0">
            <a:effectLst/>
          </a:endParaRPr>
        </a:p>
        <a:p>
          <a:pPr>
            <a:lnSpc>
              <a:spcPts val="1000"/>
            </a:lnSpc>
          </a:pPr>
          <a:r>
            <a:rPr lang="nl-BE" sz="1100" spc="0" baseline="0">
              <a:solidFill>
                <a:schemeClr val="dk1"/>
              </a:solidFill>
              <a:effectLst/>
              <a:latin typeface="+mn-lt"/>
              <a:ea typeface="+mn-ea"/>
              <a:cs typeface="+mn-cs"/>
            </a:rPr>
            <a:t>- De maximaal toegestane afschrijvingspercentages staan vooringevuld. Als uw organisatie de duurzame goeden over een langere periode  afschrijft, kunt u hier desgewenst een lager percentage invullen. Een hoger percentage invullen is niet toegestaan.</a:t>
          </a:r>
          <a:endParaRPr lang="nl-BE" spc="0">
            <a:effectLst/>
          </a:endParaRPr>
        </a:p>
        <a:p>
          <a:pPr>
            <a:lnSpc>
              <a:spcPts val="1200"/>
            </a:lnSpc>
          </a:pPr>
          <a:r>
            <a:rPr lang="nl-BE" sz="1100" u="sng" spc="0" baseline="0">
              <a:solidFill>
                <a:schemeClr val="dk1"/>
              </a:solidFill>
              <a:effectLst/>
              <a:latin typeface="+mn-lt"/>
              <a:ea typeface="+mn-ea"/>
              <a:cs typeface="+mn-cs"/>
            </a:rPr>
            <a:t>Uitzondering</a:t>
          </a:r>
          <a:r>
            <a:rPr lang="nl-BE" sz="1100" spc="0" baseline="0">
              <a:solidFill>
                <a:schemeClr val="dk1"/>
              </a:solidFill>
              <a:effectLst/>
              <a:latin typeface="+mn-lt"/>
              <a:ea typeface="+mn-ea"/>
              <a:cs typeface="+mn-cs"/>
            </a:rPr>
            <a:t>: als het de expliciete doestelling  van het project is om een bepaald duurzaam goed te verwerven, hoeft dat goed niet afgeschreven te worden. Dat moet duidelijk blijken uit het project en de toelichting bij de begroting.</a:t>
          </a:r>
          <a:endParaRPr lang="nl-BE" spc="0">
            <a:effectLst/>
          </a:endParaRPr>
        </a:p>
        <a:p>
          <a:pPr>
            <a:lnSpc>
              <a:spcPts val="1000"/>
            </a:lnSpc>
          </a:pPr>
          <a:r>
            <a:rPr lang="nl-BE" sz="1100" spc="0" baseline="0">
              <a:solidFill>
                <a:schemeClr val="dk1"/>
              </a:solidFill>
              <a:effectLst/>
              <a:latin typeface="+mn-lt"/>
              <a:ea typeface="+mn-ea"/>
              <a:cs typeface="+mn-cs"/>
            </a:rPr>
            <a:t>- In de toelichting bij de begroting geeft u aan waarom de aankoop van die goederen noodzakelijk is voor het project. Geef ook aan op basis waarvan de schatting van de aankoopprijs  is gebaseerd. </a:t>
          </a:r>
          <a:endParaRPr lang="nl-BE" spc="0">
            <a:effectLst/>
          </a:endParaRPr>
        </a:p>
        <a:p>
          <a:pPr>
            <a:lnSpc>
              <a:spcPts val="1100"/>
            </a:lnSpc>
          </a:pPr>
          <a:r>
            <a:rPr lang="nl-BE" sz="1100" spc="0" baseline="0">
              <a:solidFill>
                <a:schemeClr val="dk1"/>
              </a:solidFill>
              <a:effectLst/>
              <a:latin typeface="+mn-lt"/>
              <a:ea typeface="+mn-ea"/>
              <a:cs typeface="+mn-cs"/>
            </a:rPr>
            <a:t>- Het is mogelijk om extra regels in te voegen.</a:t>
          </a:r>
          <a:endParaRPr lang="nl-BE" spc="0">
            <a:effectLst/>
          </a:endParaRPr>
        </a:p>
        <a:p>
          <a:pPr>
            <a:lnSpc>
              <a:spcPts val="1200"/>
            </a:lnSpc>
          </a:pPr>
          <a:endParaRPr lang="nl-BE" sz="1100" spc="0"/>
        </a:p>
        <a:p>
          <a:pPr marL="0" marR="0" lvl="0" indent="0" defTabSz="914400" eaLnBrk="1" fontAlgn="auto" latinLnBrk="0" hangingPunct="1">
            <a:lnSpc>
              <a:spcPts val="1200"/>
            </a:lnSpc>
            <a:spcBef>
              <a:spcPts val="0"/>
            </a:spcBef>
            <a:spcAft>
              <a:spcPts val="0"/>
            </a:spcAft>
            <a:buClrTx/>
            <a:buSzTx/>
            <a:buFontTx/>
            <a:buNone/>
            <a:tabLst/>
            <a:defRPr/>
          </a:pPr>
          <a:r>
            <a:rPr kumimoji="0" lang="nl-BE" sz="1100" b="0" i="0" u="sng" strike="noStrike" kern="0" cap="none" spc="0" normalizeH="0" baseline="0" noProof="0">
              <a:ln>
                <a:noFill/>
              </a:ln>
              <a:solidFill>
                <a:prstClr val="black"/>
              </a:solidFill>
              <a:effectLst/>
              <a:uLnTx/>
              <a:uFillTx/>
              <a:latin typeface="+mn-lt"/>
              <a:ea typeface="+mn-ea"/>
              <a:cs typeface="+mn-cs"/>
            </a:rPr>
            <a:t>Vul voor alle projectfasen de witte velden in.</a:t>
          </a:r>
          <a:endParaRPr kumimoji="0" lang="nl-BE" sz="1100" b="0" i="0" u="none" strike="noStrike" kern="0" cap="none" spc="0" normalizeH="0" baseline="0" noProof="0">
            <a:ln>
              <a:noFill/>
            </a:ln>
            <a:solidFill>
              <a:prstClr val="black"/>
            </a:solidFill>
            <a:effectLst/>
            <a:uLnTx/>
            <a:uFillTx/>
            <a:latin typeface="+mn-lt"/>
            <a:ea typeface="+mn-ea"/>
            <a:cs typeface="+mn-cs"/>
          </a:endParaRPr>
        </a:p>
        <a:p>
          <a:pPr>
            <a:lnSpc>
              <a:spcPts val="1200"/>
            </a:lnSpc>
          </a:pPr>
          <a:endParaRPr lang="nl-BE" sz="1100"/>
        </a:p>
        <a:p>
          <a:pPr>
            <a:lnSpc>
              <a:spcPts val="1100"/>
            </a:lnSpc>
          </a:pPr>
          <a:endParaRPr lang="nl-BE" sz="1100"/>
        </a:p>
        <a:p>
          <a:pPr>
            <a:lnSpc>
              <a:spcPts val="900"/>
            </a:lnSpc>
          </a:pPr>
          <a:endParaRPr lang="nl-BE"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180975</xdr:colOff>
      <xdr:row>32</xdr:row>
      <xdr:rowOff>38100</xdr:rowOff>
    </xdr:from>
    <xdr:to>
      <xdr:col>10</xdr:col>
      <xdr:colOff>485775</xdr:colOff>
      <xdr:row>33</xdr:row>
      <xdr:rowOff>123825</xdr:rowOff>
    </xdr:to>
    <xdr:sp macro="" textlink="">
      <xdr:nvSpPr>
        <xdr:cNvPr id="2" name="PIJL-OMLAAG 1">
          <a:extLst>
            <a:ext uri="{FF2B5EF4-FFF2-40B4-BE49-F238E27FC236}">
              <a16:creationId xmlns:a16="http://schemas.microsoft.com/office/drawing/2014/main" id="{F888B883-E16D-4688-A69E-D0CBF2A8F9AE}"/>
            </a:ext>
          </a:extLst>
        </xdr:cNvPr>
        <xdr:cNvSpPr/>
      </xdr:nvSpPr>
      <xdr:spPr>
        <a:xfrm>
          <a:off x="8420100" y="4076700"/>
          <a:ext cx="304800"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13</xdr:col>
      <xdr:colOff>142875</xdr:colOff>
      <xdr:row>32</xdr:row>
      <xdr:rowOff>38100</xdr:rowOff>
    </xdr:from>
    <xdr:to>
      <xdr:col>13</xdr:col>
      <xdr:colOff>447675</xdr:colOff>
      <xdr:row>33</xdr:row>
      <xdr:rowOff>123825</xdr:rowOff>
    </xdr:to>
    <xdr:sp macro="" textlink="">
      <xdr:nvSpPr>
        <xdr:cNvPr id="3" name="PIJL-OMLAAG 2">
          <a:extLst>
            <a:ext uri="{FF2B5EF4-FFF2-40B4-BE49-F238E27FC236}">
              <a16:creationId xmlns:a16="http://schemas.microsoft.com/office/drawing/2014/main" id="{298D510A-980F-48A1-9295-6D5A3AB5EE30}"/>
            </a:ext>
          </a:extLst>
        </xdr:cNvPr>
        <xdr:cNvSpPr/>
      </xdr:nvSpPr>
      <xdr:spPr>
        <a:xfrm>
          <a:off x="10163175" y="4076700"/>
          <a:ext cx="304800"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16</xdr:col>
      <xdr:colOff>133350</xdr:colOff>
      <xdr:row>32</xdr:row>
      <xdr:rowOff>38100</xdr:rowOff>
    </xdr:from>
    <xdr:to>
      <xdr:col>16</xdr:col>
      <xdr:colOff>438150</xdr:colOff>
      <xdr:row>33</xdr:row>
      <xdr:rowOff>123825</xdr:rowOff>
    </xdr:to>
    <xdr:sp macro="" textlink="">
      <xdr:nvSpPr>
        <xdr:cNvPr id="5" name="PIJL-OMLAAG 4">
          <a:extLst>
            <a:ext uri="{FF2B5EF4-FFF2-40B4-BE49-F238E27FC236}">
              <a16:creationId xmlns:a16="http://schemas.microsoft.com/office/drawing/2014/main" id="{451C07D6-30CF-4CDF-810D-6CA599DB41A1}"/>
            </a:ext>
          </a:extLst>
        </xdr:cNvPr>
        <xdr:cNvSpPr/>
      </xdr:nvSpPr>
      <xdr:spPr>
        <a:xfrm>
          <a:off x="11830050" y="4076700"/>
          <a:ext cx="304800"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10</xdr:col>
      <xdr:colOff>0</xdr:colOff>
      <xdr:row>34</xdr:row>
      <xdr:rowOff>0</xdr:rowOff>
    </xdr:from>
    <xdr:to>
      <xdr:col>17</xdr:col>
      <xdr:colOff>0</xdr:colOff>
      <xdr:row>36</xdr:row>
      <xdr:rowOff>104775</xdr:rowOff>
    </xdr:to>
    <xdr:sp macro="" textlink="">
      <xdr:nvSpPr>
        <xdr:cNvPr id="10" name="Tekstvak 9">
          <a:extLst>
            <a:ext uri="{FF2B5EF4-FFF2-40B4-BE49-F238E27FC236}">
              <a16:creationId xmlns:a16="http://schemas.microsoft.com/office/drawing/2014/main" id="{5DBCB701-46F5-4B90-B4F1-26C7B523A3E4}"/>
            </a:ext>
          </a:extLst>
        </xdr:cNvPr>
        <xdr:cNvSpPr txBox="1"/>
      </xdr:nvSpPr>
      <xdr:spPr>
        <a:xfrm>
          <a:off x="8143875" y="4419600"/>
          <a:ext cx="39624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ym typeface="Webdings"/>
            </a:rPr>
            <a:t> </a:t>
          </a:r>
          <a:r>
            <a:rPr lang="nl-BE" sz="1100"/>
            <a:t>Deze bedragen worden</a:t>
          </a:r>
          <a:r>
            <a:rPr lang="nl-BE" sz="1100" baseline="0"/>
            <a:t> als subsidieerbare kost overgenomen in de begroting</a:t>
          </a:r>
        </a:p>
      </xdr:txBody>
    </xdr:sp>
    <xdr:clientData/>
  </xdr:twoCellAnchor>
  <xdr:twoCellAnchor>
    <xdr:from>
      <xdr:col>2</xdr:col>
      <xdr:colOff>161925</xdr:colOff>
      <xdr:row>32</xdr:row>
      <xdr:rowOff>38100</xdr:rowOff>
    </xdr:from>
    <xdr:to>
      <xdr:col>2</xdr:col>
      <xdr:colOff>466725</xdr:colOff>
      <xdr:row>33</xdr:row>
      <xdr:rowOff>123825</xdr:rowOff>
    </xdr:to>
    <xdr:sp macro="" textlink="">
      <xdr:nvSpPr>
        <xdr:cNvPr id="11" name="PIJL-OMLAAG 10">
          <a:extLst>
            <a:ext uri="{FF2B5EF4-FFF2-40B4-BE49-F238E27FC236}">
              <a16:creationId xmlns:a16="http://schemas.microsoft.com/office/drawing/2014/main" id="{A94A6E3F-D3EF-4B90-928A-65A355F6B513}"/>
            </a:ext>
          </a:extLst>
        </xdr:cNvPr>
        <xdr:cNvSpPr/>
      </xdr:nvSpPr>
      <xdr:spPr>
        <a:xfrm>
          <a:off x="1990725" y="4076700"/>
          <a:ext cx="304800"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447675</xdr:colOff>
      <xdr:row>32</xdr:row>
      <xdr:rowOff>38100</xdr:rowOff>
    </xdr:from>
    <xdr:to>
      <xdr:col>3</xdr:col>
      <xdr:colOff>752475</xdr:colOff>
      <xdr:row>33</xdr:row>
      <xdr:rowOff>123825</xdr:rowOff>
    </xdr:to>
    <xdr:sp macro="" textlink="">
      <xdr:nvSpPr>
        <xdr:cNvPr id="12" name="PIJL-OMLAAG 11">
          <a:extLst>
            <a:ext uri="{FF2B5EF4-FFF2-40B4-BE49-F238E27FC236}">
              <a16:creationId xmlns:a16="http://schemas.microsoft.com/office/drawing/2014/main" id="{0D1F5382-43B1-4D7C-94BB-3C90C1E9E750}"/>
            </a:ext>
          </a:extLst>
        </xdr:cNvPr>
        <xdr:cNvSpPr/>
      </xdr:nvSpPr>
      <xdr:spPr>
        <a:xfrm>
          <a:off x="2943225" y="4076700"/>
          <a:ext cx="304800"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0</xdr:colOff>
      <xdr:row>34</xdr:row>
      <xdr:rowOff>1</xdr:rowOff>
    </xdr:from>
    <xdr:to>
      <xdr:col>6</xdr:col>
      <xdr:colOff>733426</xdr:colOff>
      <xdr:row>37</xdr:row>
      <xdr:rowOff>57151</xdr:rowOff>
    </xdr:to>
    <xdr:sp macro="" textlink="">
      <xdr:nvSpPr>
        <xdr:cNvPr id="15" name="Tekstvak 14">
          <a:extLst>
            <a:ext uri="{FF2B5EF4-FFF2-40B4-BE49-F238E27FC236}">
              <a16:creationId xmlns:a16="http://schemas.microsoft.com/office/drawing/2014/main" id="{2CA42193-AFB7-4049-8A2A-C20529FDC58D}"/>
            </a:ext>
          </a:extLst>
        </xdr:cNvPr>
        <xdr:cNvSpPr txBox="1"/>
      </xdr:nvSpPr>
      <xdr:spPr>
        <a:xfrm>
          <a:off x="171450" y="5819776"/>
          <a:ext cx="7781926" cy="6286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ym typeface="Webdings"/>
            </a:rPr>
            <a:t> </a:t>
          </a:r>
          <a:r>
            <a:rPr lang="nl-BE" sz="1100"/>
            <a:t>Alleen</a:t>
          </a:r>
          <a:r>
            <a:rPr lang="nl-BE" sz="1100" baseline="0"/>
            <a:t> personeelsleden die specifiek voor het project worden aangeworven, komen voor subsidiëring </a:t>
          </a:r>
          <a:r>
            <a:rPr lang="nl-BE" sz="1100" baseline="0">
              <a:solidFill>
                <a:schemeClr val="dk1"/>
              </a:solidFill>
              <a:latin typeface="+mn-lt"/>
              <a:ea typeface="+mn-ea"/>
              <a:cs typeface="+mn-cs"/>
            </a:rPr>
            <a:t>in aanmerking </a:t>
          </a:r>
          <a:r>
            <a:rPr lang="nl-BE" sz="1100" baseline="0"/>
            <a:t>.</a:t>
          </a:r>
        </a:p>
        <a:p>
          <a:r>
            <a:rPr lang="nl-BE" sz="1100" baseline="0"/>
            <a:t>In geval van een tewerkstelling met vast contract of bij een andere organisatie dan de aanvrager moet u in de toelichting bij de begroting een argumentatie toevoegen waarom u van mening bent dat  aan de voorwaarde is voldaan.</a:t>
          </a:r>
        </a:p>
      </xdr:txBody>
    </xdr:sp>
    <xdr:clientData/>
  </xdr:twoCellAnchor>
  <xdr:twoCellAnchor>
    <xdr:from>
      <xdr:col>1</xdr:col>
      <xdr:colOff>1</xdr:colOff>
      <xdr:row>1</xdr:row>
      <xdr:rowOff>0</xdr:rowOff>
    </xdr:from>
    <xdr:to>
      <xdr:col>9</xdr:col>
      <xdr:colOff>19050</xdr:colOff>
      <xdr:row>13</xdr:row>
      <xdr:rowOff>28575</xdr:rowOff>
    </xdr:to>
    <xdr:sp macro="" textlink="">
      <xdr:nvSpPr>
        <xdr:cNvPr id="16" name="Tekstvak 15">
          <a:extLst>
            <a:ext uri="{FF2B5EF4-FFF2-40B4-BE49-F238E27FC236}">
              <a16:creationId xmlns:a16="http://schemas.microsoft.com/office/drawing/2014/main" id="{173490E6-0023-4EAD-8014-F94ECB943644}"/>
            </a:ext>
          </a:extLst>
        </xdr:cNvPr>
        <xdr:cNvSpPr txBox="1"/>
      </xdr:nvSpPr>
      <xdr:spPr>
        <a:xfrm>
          <a:off x="171451" y="190500"/>
          <a:ext cx="8305799"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solidFill>
                <a:schemeClr val="dk1"/>
              </a:solidFill>
              <a:effectLst/>
              <a:latin typeface="+mn-lt"/>
              <a:ea typeface="+mn-ea"/>
              <a:cs typeface="+mn-cs"/>
            </a:rPr>
            <a:t>Toelichting:</a:t>
          </a:r>
          <a:endParaRPr lang="nl-BE">
            <a:effectLst/>
          </a:endParaRPr>
        </a:p>
        <a:p>
          <a:r>
            <a:rPr lang="nl-BE" sz="1100" b="0">
              <a:solidFill>
                <a:schemeClr val="dk1"/>
              </a:solidFill>
              <a:effectLst/>
              <a:latin typeface="+mn-lt"/>
              <a:ea typeface="+mn-ea"/>
              <a:cs typeface="+mn-cs"/>
            </a:rPr>
            <a:t>Analoog met het werkblad 'Begroting',</a:t>
          </a:r>
          <a:r>
            <a:rPr lang="nl-BE" sz="1100" b="0" baseline="0">
              <a:solidFill>
                <a:schemeClr val="dk1"/>
              </a:solidFill>
              <a:effectLst/>
              <a:latin typeface="+mn-lt"/>
              <a:ea typeface="+mn-ea"/>
              <a:cs typeface="+mn-cs"/>
            </a:rPr>
            <a:t> </a:t>
          </a:r>
          <a:r>
            <a:rPr lang="nl-BE" sz="1100" b="0">
              <a:solidFill>
                <a:schemeClr val="dk1"/>
              </a:solidFill>
              <a:effectLst/>
              <a:latin typeface="+mn-lt"/>
              <a:ea typeface="+mn-ea"/>
              <a:cs typeface="+mn-cs"/>
            </a:rPr>
            <a:t>maakt u hier een onderscheid tussen de subsidieerbare en niet-subsidieerbare personeelskosten.</a:t>
          </a:r>
          <a:endParaRPr lang="nl-BE">
            <a:effectLst/>
          </a:endParaRPr>
        </a:p>
        <a:p>
          <a:r>
            <a:rPr lang="nl-BE" sz="1100" b="0">
              <a:solidFill>
                <a:schemeClr val="dk1"/>
              </a:solidFill>
              <a:effectLst/>
              <a:latin typeface="+mn-lt"/>
              <a:ea typeface="+mn-ea"/>
              <a:cs typeface="+mn-cs"/>
            </a:rPr>
            <a:t>Voor de subsidieerbare</a:t>
          </a:r>
          <a:r>
            <a:rPr lang="nl-BE" sz="1100" b="0" baseline="0">
              <a:solidFill>
                <a:schemeClr val="dk1"/>
              </a:solidFill>
              <a:effectLst/>
              <a:latin typeface="+mn-lt"/>
              <a:ea typeface="+mn-ea"/>
              <a:cs typeface="+mn-cs"/>
            </a:rPr>
            <a:t> personeelskosten moet u  steeds een schatting opgeven. </a:t>
          </a:r>
          <a:endParaRPr lang="nl-BE">
            <a:effectLst/>
          </a:endParaRPr>
        </a:p>
        <a:p>
          <a:r>
            <a:rPr lang="nl-BE" sz="1100" b="0">
              <a:solidFill>
                <a:schemeClr val="dk1"/>
              </a:solidFill>
              <a:effectLst/>
              <a:latin typeface="+mn-lt"/>
              <a:ea typeface="+mn-ea"/>
              <a:cs typeface="+mn-cs"/>
            </a:rPr>
            <a:t>Voor niet-subsidieerbare personeelskosten</a:t>
          </a:r>
          <a:r>
            <a:rPr lang="nl-BE" sz="1100" b="0" baseline="0">
              <a:solidFill>
                <a:schemeClr val="dk1"/>
              </a:solidFill>
              <a:effectLst/>
              <a:latin typeface="+mn-lt"/>
              <a:ea typeface="+mn-ea"/>
              <a:cs typeface="+mn-cs"/>
            </a:rPr>
            <a:t> kunt u in </a:t>
          </a:r>
          <a:r>
            <a:rPr lang="nl-BE" sz="1100" b="0">
              <a:solidFill>
                <a:schemeClr val="dk1"/>
              </a:solidFill>
              <a:effectLst/>
              <a:latin typeface="+mn-lt"/>
              <a:ea typeface="+mn-ea"/>
              <a:cs typeface="+mn-cs"/>
            </a:rPr>
            <a:t>de tabel 'p.m.' (pro memorie) vermelden als er geen schatting beschikbaar is.</a:t>
          </a:r>
          <a:endParaRPr lang="nl-BE">
            <a:effectLst/>
          </a:endParaRPr>
        </a:p>
        <a:p>
          <a:endParaRPr lang="nl-BE" sz="1100" b="0">
            <a:solidFill>
              <a:schemeClr val="dk1"/>
            </a:solidFill>
            <a:effectLst/>
            <a:latin typeface="+mn-lt"/>
            <a:ea typeface="+mn-ea"/>
            <a:cs typeface="+mn-cs"/>
          </a:endParaRPr>
        </a:p>
        <a:p>
          <a:r>
            <a:rPr lang="nl-BE" sz="1100" b="0" i="0" u="none" strike="noStrike" baseline="0">
              <a:solidFill>
                <a:schemeClr val="dk1"/>
              </a:solidFill>
              <a:latin typeface="+mn-lt"/>
              <a:ea typeface="+mn-ea"/>
              <a:cs typeface="+mn-cs"/>
            </a:rPr>
            <a:t>Volgende personeelskosten kunt u inbrengen:</a:t>
          </a:r>
        </a:p>
        <a:p>
          <a:r>
            <a:rPr lang="nl-BE" sz="1100" b="0" i="0" u="none" strike="noStrike" baseline="0">
              <a:solidFill>
                <a:schemeClr val="dk1"/>
              </a:solidFill>
              <a:latin typeface="+mn-lt"/>
              <a:ea typeface="+mn-ea"/>
              <a:cs typeface="+mn-cs"/>
            </a:rPr>
            <a:t>- de volledige bruto loonkost en de verplichte werkgeversbijdragen en sociale bijdragen;</a:t>
          </a:r>
        </a:p>
        <a:p>
          <a:r>
            <a:rPr lang="nl-BE" sz="1100" b="0" i="0" u="none" strike="noStrike" baseline="0">
              <a:solidFill>
                <a:schemeClr val="dk1"/>
              </a:solidFill>
              <a:latin typeface="+mn-lt"/>
              <a:ea typeface="+mn-ea"/>
              <a:cs typeface="+mn-cs"/>
            </a:rPr>
            <a:t>- het vakantiegeld en de eindejaarspremie, omgerekend naar de duurtijd van het project.</a:t>
          </a:r>
        </a:p>
        <a:p>
          <a:endParaRPr lang="nl-BE" sz="1100" b="0">
            <a:solidFill>
              <a:schemeClr val="dk1"/>
            </a:solidFill>
            <a:effectLst/>
            <a:latin typeface="+mn-lt"/>
            <a:ea typeface="+mn-ea"/>
            <a:cs typeface="+mn-cs"/>
          </a:endParaRPr>
        </a:p>
        <a:p>
          <a:r>
            <a:rPr lang="nl-BE" sz="1100" b="0">
              <a:solidFill>
                <a:schemeClr val="dk1"/>
              </a:solidFill>
              <a:effectLst/>
              <a:latin typeface="+mn-lt"/>
              <a:ea typeface="+mn-ea"/>
              <a:cs typeface="+mn-cs"/>
            </a:rPr>
            <a:t>Als </a:t>
          </a:r>
          <a:r>
            <a:rPr lang="nl-BE" sz="1100" b="0" baseline="0">
              <a:solidFill>
                <a:schemeClr val="dk1"/>
              </a:solidFill>
              <a:effectLst/>
              <a:latin typeface="+mn-lt"/>
              <a:ea typeface="+mn-ea"/>
              <a:cs typeface="+mn-cs"/>
            </a:rPr>
            <a:t>u de muis beweegt over de titelvelden van de tabel met een rood driehoekje in de rechterbovenhoek, verschijnt er een toelichting over de bedoeling van het veld .</a:t>
          </a:r>
          <a:endParaRPr lang="nl-BE">
            <a:effectLst/>
          </a:endParaRPr>
        </a:p>
        <a:p>
          <a:endParaRPr lang="nl-BE" sz="1100" u="sng">
            <a:solidFill>
              <a:schemeClr val="dk1"/>
            </a:solidFill>
            <a:effectLst/>
            <a:latin typeface="+mn-lt"/>
            <a:ea typeface="+mn-ea"/>
            <a:cs typeface="+mn-cs"/>
          </a:endParaRPr>
        </a:p>
        <a:p>
          <a:r>
            <a:rPr lang="nl-BE" sz="1100" u="sng" baseline="0">
              <a:solidFill>
                <a:schemeClr val="dk1"/>
              </a:solidFill>
              <a:effectLst/>
              <a:latin typeface="+mn-lt"/>
              <a:ea typeface="+mn-ea"/>
              <a:cs typeface="+mn-cs"/>
            </a:rPr>
            <a:t>Vul voor alle projectfasen de witte velden in.</a:t>
          </a:r>
          <a:r>
            <a:rPr lang="nl-BE" sz="1100" baseline="0">
              <a:solidFill>
                <a:schemeClr val="dk1"/>
              </a:solidFill>
              <a:effectLst/>
              <a:latin typeface="+mn-lt"/>
              <a:ea typeface="+mn-ea"/>
              <a:cs typeface="+mn-cs"/>
            </a:rPr>
            <a:t> </a:t>
          </a:r>
          <a:endParaRPr lang="nl-BE">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0</xdr:row>
      <xdr:rowOff>55242</xdr:rowOff>
    </xdr:from>
    <xdr:to>
      <xdr:col>6</xdr:col>
      <xdr:colOff>586740</xdr:colOff>
      <xdr:row>5</xdr:row>
      <xdr:rowOff>266700</xdr:rowOff>
    </xdr:to>
    <xdr:sp macro="" textlink="">
      <xdr:nvSpPr>
        <xdr:cNvPr id="2" name="Tekstvak 1">
          <a:extLst>
            <a:ext uri="{FF2B5EF4-FFF2-40B4-BE49-F238E27FC236}">
              <a16:creationId xmlns:a16="http://schemas.microsoft.com/office/drawing/2014/main" id="{5A1187C4-E9B3-495E-BC15-1A0806F42F68}"/>
            </a:ext>
          </a:extLst>
        </xdr:cNvPr>
        <xdr:cNvSpPr txBox="1"/>
      </xdr:nvSpPr>
      <xdr:spPr>
        <a:xfrm>
          <a:off x="209551" y="55242"/>
          <a:ext cx="13674089" cy="1116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t>Toelichting:</a:t>
          </a:r>
        </a:p>
        <a:p>
          <a:r>
            <a:rPr lang="nl-BE" sz="1100" b="0"/>
            <a:t>Dit</a:t>
          </a:r>
          <a:r>
            <a:rPr lang="nl-BE" sz="1100" b="0" baseline="0"/>
            <a:t> werkblad oefent een aantal bijkomende controles uit op de andere werkbladen. Bepaalde meldingen wijzen erop dat het mogelijk is dat het werkblad fout is ingevuld.</a:t>
          </a:r>
        </a:p>
        <a:p>
          <a:pPr marL="0" marR="0" lvl="0" indent="0" defTabSz="914400" eaLnBrk="1" fontAlgn="auto" latinLnBrk="0" hangingPunct="1">
            <a:lnSpc>
              <a:spcPct val="100000"/>
            </a:lnSpc>
            <a:spcBef>
              <a:spcPts val="0"/>
            </a:spcBef>
            <a:spcAft>
              <a:spcPts val="0"/>
            </a:spcAft>
            <a:buClrTx/>
            <a:buSzTx/>
            <a:buFontTx/>
            <a:buNone/>
            <a:tabLst/>
            <a:defRPr/>
          </a:pPr>
          <a:r>
            <a:rPr lang="nl-BE" sz="1100" b="0">
              <a:solidFill>
                <a:schemeClr val="dk1"/>
              </a:solidFill>
              <a:effectLst/>
              <a:latin typeface="+mn-lt"/>
              <a:ea typeface="+mn-ea"/>
              <a:cs typeface="+mn-cs"/>
            </a:rPr>
            <a:t>In het werkblad 'infoblad' worden daarnaast schijnbaar foutief ingevulde gegevens met rood aangeduid.</a:t>
          </a:r>
          <a:endParaRPr lang="nl-BE">
            <a:effectLst/>
          </a:endParaRPr>
        </a:p>
        <a:p>
          <a:endParaRPr lang="nl-BE" sz="1100" b="0" baseline="0"/>
        </a:p>
        <a:p>
          <a:r>
            <a:rPr lang="nl-BE" sz="900" b="0"/>
            <a:t>Noot 1:</a:t>
          </a:r>
          <a:r>
            <a:rPr lang="nl-BE" sz="900" b="0" baseline="0"/>
            <a:t> </a:t>
          </a:r>
          <a:r>
            <a:rPr lang="nl-BE" sz="900" b="0"/>
            <a:t>Indien in het infoblad</a:t>
          </a:r>
          <a:r>
            <a:rPr lang="nl-BE" sz="900" b="0" baseline="0"/>
            <a:t> niet alle witte velden ingevuld werden (inclusief de huidige fase), verschijnen hier onterecht bepaalde foutmeldingen. </a:t>
          </a:r>
        </a:p>
        <a:p>
          <a:r>
            <a:rPr lang="nl-BE" sz="900" b="0" baseline="0"/>
            <a:t>Noot 2: F</a:t>
          </a:r>
          <a:r>
            <a:rPr lang="nl-BE" sz="900">
              <a:solidFill>
                <a:schemeClr val="dk1"/>
              </a:solidFill>
              <a:effectLst/>
              <a:latin typeface="+mn-lt"/>
              <a:ea typeface="+mn-ea"/>
              <a:cs typeface="+mn-cs"/>
            </a:rPr>
            <a:t>outmeldingen die van toepassing zijn op fases waarvoor geen subsidie wordt aangevraagd , mogen genegeerd worden.</a:t>
          </a:r>
          <a:endParaRPr lang="nl-BE" sz="900" b="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6:L40"/>
  <sheetViews>
    <sheetView tabSelected="1" zoomScale="130" zoomScaleNormal="130" workbookViewId="0">
      <selection activeCell="D35" sqref="D35"/>
    </sheetView>
  </sheetViews>
  <sheetFormatPr defaultRowHeight="14.4" x14ac:dyDescent="0.3"/>
  <cols>
    <col min="1" max="1" width="3.33203125" customWidth="1"/>
    <col min="2" max="2" width="17.5546875" customWidth="1"/>
    <col min="3" max="3" width="40.88671875" customWidth="1"/>
    <col min="4" max="4" width="37.5546875" customWidth="1"/>
    <col min="5" max="5" width="12.6640625" customWidth="1"/>
    <col min="8" max="8" width="10.5546875" bestFit="1" customWidth="1"/>
    <col min="9" max="9" width="9.6640625" bestFit="1" customWidth="1"/>
    <col min="12" max="12" width="9.6640625" bestFit="1" customWidth="1"/>
  </cols>
  <sheetData>
    <row r="6" spans="2:10" x14ac:dyDescent="0.3">
      <c r="J6" s="170"/>
    </row>
    <row r="14" spans="2:10" ht="15" thickBot="1" x14ac:dyDescent="0.35"/>
    <row r="15" spans="2:10" ht="31.5" customHeight="1" thickBot="1" x14ac:dyDescent="0.35">
      <c r="B15" s="153" t="s">
        <v>0</v>
      </c>
      <c r="C15" s="154"/>
      <c r="D15" s="180"/>
      <c r="E15" s="181"/>
    </row>
    <row r="16" spans="2:10" ht="15" thickBot="1" x14ac:dyDescent="0.35">
      <c r="B16" s="22" t="s">
        <v>1</v>
      </c>
      <c r="C16" s="24"/>
      <c r="D16" s="188"/>
      <c r="E16" s="189"/>
    </row>
    <row r="17" spans="2:12" ht="15" thickBot="1" x14ac:dyDescent="0.35">
      <c r="B17" s="22" t="s">
        <v>2</v>
      </c>
      <c r="C17" s="24"/>
      <c r="D17" s="188"/>
      <c r="E17" s="189"/>
    </row>
    <row r="18" spans="2:12" ht="15" thickBot="1" x14ac:dyDescent="0.35">
      <c r="B18" s="22" t="s">
        <v>95</v>
      </c>
      <c r="C18" s="24"/>
      <c r="D18" s="190" t="str">
        <f>IF(ISBLANK(D16),"",IF(OR(D16="",D17=""),"", IF(D17="eerste jaarhelft",DATE(D16,1,1),DATE(D16,7,1))))</f>
        <v/>
      </c>
      <c r="E18" s="191"/>
    </row>
    <row r="19" spans="2:12" ht="15" thickBot="1" x14ac:dyDescent="0.35">
      <c r="B19" s="22" t="s">
        <v>96</v>
      </c>
      <c r="C19" s="24"/>
      <c r="D19" s="190" t="str">
        <f>IF(OR(D16="",D17=""),"", DATE(YEAR(D18),MONTH(D18)+6,DAY(D18)-1))</f>
        <v/>
      </c>
      <c r="E19" s="191"/>
    </row>
    <row r="20" spans="2:12" ht="15" hidden="1" thickBot="1" x14ac:dyDescent="0.35">
      <c r="B20" s="22" t="s">
        <v>97</v>
      </c>
      <c r="C20" s="24"/>
      <c r="D20" s="190" t="str">
        <f>IF(D28="fase 2",DATE(D16-1,1,1),IF(D28="fase 3",DATE(D16-2,1,1),D18))</f>
        <v/>
      </c>
      <c r="E20" s="191"/>
    </row>
    <row r="21" spans="2:12" ht="15" thickBot="1" x14ac:dyDescent="0.35">
      <c r="L21" s="63"/>
    </row>
    <row r="22" spans="2:12" ht="15" thickBot="1" x14ac:dyDescent="0.35">
      <c r="B22" s="22" t="s">
        <v>3</v>
      </c>
      <c r="C22" s="23"/>
      <c r="D22" s="186"/>
      <c r="E22" s="187"/>
      <c r="F22" s="80"/>
    </row>
    <row r="23" spans="2:12" ht="15" thickBot="1" x14ac:dyDescent="0.35">
      <c r="D23" s="80">
        <f>D22</f>
        <v>0</v>
      </c>
      <c r="E23" s="80" t="s">
        <v>4</v>
      </c>
    </row>
    <row r="24" spans="2:12" ht="15" thickBot="1" x14ac:dyDescent="0.35">
      <c r="B24" s="22" t="s">
        <v>5</v>
      </c>
      <c r="C24" s="24"/>
      <c r="D24" s="186"/>
      <c r="E24" s="187"/>
    </row>
    <row r="25" spans="2:12" ht="15" thickBot="1" x14ac:dyDescent="0.35"/>
    <row r="26" spans="2:12" ht="15" thickBot="1" x14ac:dyDescent="0.35">
      <c r="B26" s="171" t="s">
        <v>94</v>
      </c>
      <c r="C26" s="155"/>
      <c r="D26" s="188"/>
      <c r="E26" s="189"/>
      <c r="F26" s="170"/>
    </row>
    <row r="27" spans="2:12" ht="15" thickBot="1" x14ac:dyDescent="0.35"/>
    <row r="28" spans="2:12" ht="15" thickBot="1" x14ac:dyDescent="0.35">
      <c r="B28" s="22" t="s">
        <v>92</v>
      </c>
      <c r="C28" s="19"/>
      <c r="D28" s="192"/>
      <c r="E28" s="189"/>
    </row>
    <row r="29" spans="2:12" ht="15" thickBot="1" x14ac:dyDescent="0.35"/>
    <row r="30" spans="2:12" ht="15" thickBot="1" x14ac:dyDescent="0.35">
      <c r="B30" s="159" t="s">
        <v>6</v>
      </c>
      <c r="C30" s="160"/>
      <c r="D30" s="160"/>
      <c r="E30" s="161"/>
    </row>
    <row r="31" spans="2:12" ht="15" thickBot="1" x14ac:dyDescent="0.35">
      <c r="B31" s="38"/>
      <c r="C31" s="156"/>
      <c r="D31" s="19" t="s">
        <v>7</v>
      </c>
      <c r="E31" s="44" t="s">
        <v>8</v>
      </c>
    </row>
    <row r="32" spans="2:12" x14ac:dyDescent="0.3">
      <c r="B32" s="184" t="s">
        <v>9</v>
      </c>
      <c r="C32" s="157" t="s">
        <v>10</v>
      </c>
      <c r="D32" s="118"/>
      <c r="E32" s="182">
        <f>ROUND(YEARFRAC(D32,D33)*12,2)</f>
        <v>0</v>
      </c>
    </row>
    <row r="33" spans="2:9" ht="15" thickBot="1" x14ac:dyDescent="0.35">
      <c r="B33" s="185"/>
      <c r="C33" s="158" t="s">
        <v>11</v>
      </c>
      <c r="D33" s="119"/>
      <c r="E33" s="183"/>
    </row>
    <row r="34" spans="2:9" x14ac:dyDescent="0.3">
      <c r="B34" s="184" t="s">
        <v>12</v>
      </c>
      <c r="C34" s="157" t="s">
        <v>10</v>
      </c>
      <c r="D34" s="118"/>
      <c r="E34" s="182">
        <f>ROUND(YEARFRAC(D34,D35)*12,2)</f>
        <v>0</v>
      </c>
    </row>
    <row r="35" spans="2:9" ht="15" thickBot="1" x14ac:dyDescent="0.35">
      <c r="B35" s="185"/>
      <c r="C35" s="158" t="s">
        <v>11</v>
      </c>
      <c r="D35" s="119"/>
      <c r="E35" s="183"/>
    </row>
    <row r="36" spans="2:9" x14ac:dyDescent="0.3">
      <c r="B36" s="184" t="s">
        <v>13</v>
      </c>
      <c r="C36" s="157" t="s">
        <v>10</v>
      </c>
      <c r="D36" s="118"/>
      <c r="E36" s="182">
        <f>ROUND(YEARFRAC(D36,D37)*12,2)</f>
        <v>0</v>
      </c>
      <c r="I36" s="42"/>
    </row>
    <row r="37" spans="2:9" ht="15" thickBot="1" x14ac:dyDescent="0.35">
      <c r="B37" s="185"/>
      <c r="C37" s="158" t="s">
        <v>11</v>
      </c>
      <c r="D37" s="119"/>
      <c r="E37" s="183"/>
    </row>
    <row r="38" spans="2:9" ht="15" thickBot="1" x14ac:dyDescent="0.35"/>
    <row r="39" spans="2:9" ht="15" thickBot="1" x14ac:dyDescent="0.35">
      <c r="B39" s="22" t="s">
        <v>91</v>
      </c>
      <c r="C39" s="23"/>
      <c r="D39" s="24"/>
      <c r="E39" s="117"/>
    </row>
    <row r="40" spans="2:9" x14ac:dyDescent="0.3">
      <c r="B40" s="150"/>
    </row>
  </sheetData>
  <dataConsolidate/>
  <mergeCells count="16">
    <mergeCell ref="D15:E15"/>
    <mergeCell ref="E34:E35"/>
    <mergeCell ref="E36:E37"/>
    <mergeCell ref="B32:B33"/>
    <mergeCell ref="B34:B35"/>
    <mergeCell ref="B36:B37"/>
    <mergeCell ref="D22:E22"/>
    <mergeCell ref="D16:E16"/>
    <mergeCell ref="D17:E17"/>
    <mergeCell ref="E32:E33"/>
    <mergeCell ref="D18:E18"/>
    <mergeCell ref="D19:E19"/>
    <mergeCell ref="D26:E26"/>
    <mergeCell ref="D24:E24"/>
    <mergeCell ref="D20:E20"/>
    <mergeCell ref="D28:E28"/>
  </mergeCells>
  <conditionalFormatting sqref="D36">
    <cfRule type="expression" dxfId="31" priority="14">
      <formula>$D$26="drie fasen"</formula>
    </cfRule>
  </conditionalFormatting>
  <conditionalFormatting sqref="D32:D33">
    <cfRule type="expression" dxfId="30" priority="13">
      <formula>OR($D$26="één (enige) fase", $D$26="twee fasen", $D$26="drie fasen")</formula>
    </cfRule>
  </conditionalFormatting>
  <conditionalFormatting sqref="D17:E17">
    <cfRule type="expression" dxfId="29" priority="5">
      <formula>$D$15="Projectsubsidie digitale collectieregistratie (subsidiereglement)"</formula>
    </cfRule>
  </conditionalFormatting>
  <conditionalFormatting sqref="D34">
    <cfRule type="expression" dxfId="28" priority="3">
      <formula>OR($D$26="twee fasen", $D$26="drie fasen")</formula>
    </cfRule>
  </conditionalFormatting>
  <conditionalFormatting sqref="D35">
    <cfRule type="expression" dxfId="27" priority="2">
      <formula>OR($D$26="twee fasen", $D$26="drie fasen")</formula>
    </cfRule>
  </conditionalFormatting>
  <conditionalFormatting sqref="D37">
    <cfRule type="expression" dxfId="26" priority="1">
      <formula>$D$26="drie fasen"</formula>
    </cfRule>
  </conditionalFormatting>
  <dataValidations count="11">
    <dataValidation type="list" allowBlank="1" showInputMessage="1" showErrorMessage="1" sqref="D28" xr:uid="{00000000-0002-0000-0000-000000000000}">
      <formula1>"fase 1, fase 2, fase 3"</formula1>
    </dataValidation>
    <dataValidation type="list" allowBlank="1" showInputMessage="1" showErrorMessage="1" sqref="D17" xr:uid="{00000000-0002-0000-0000-000001000000}">
      <formula1>"eerste jaarhelft, tweede jaarhelft"</formula1>
    </dataValidation>
    <dataValidation type="list" allowBlank="1" showInputMessage="1" showErrorMessage="1" sqref="D26:E26" xr:uid="{00000000-0002-0000-0000-000002000000}">
      <formula1>"één (enige) fase,twee fasen,drie fasen"</formula1>
    </dataValidation>
    <dataValidation type="list" allowBlank="1" showInputMessage="1" showErrorMessage="1" sqref="D16:E16" xr:uid="{00000000-0002-0000-0000-000003000000}">
      <formula1>"2023, 2024, 2025, 2026, 2027"</formula1>
    </dataValidation>
    <dataValidation type="list" allowBlank="1" showInputMessage="1" showErrorMessage="1" sqref="D15:E15" xr:uid="{00000000-0002-0000-0000-000004000000}">
      <formula1>"Projectsubsidie internationaal niveau, Projectsubsidie landelijk niveau, Projectsubsidie bovenlokaal niveau"</formula1>
    </dataValidation>
    <dataValidation type="date" allowBlank="1" showInputMessage="1" showErrorMessage="1" errorTitle="ongeldige datum" error="Geef een datum die valt binnen het jaar van de opgegeven startdatum van deze fase._x000a__x000a_tip: kijk bij ook na of u een geldige datum hebt opgegeven. 31 april is bijvoorbeeld geen geldige datum omdat april 30 dagen telt. " sqref="D37 D35" xr:uid="{A76464F5-29CB-49C9-B64F-A28BCA2A9EBF}">
      <formula1>D34</formula1>
      <formula2>DATE(YEAR(D34)+1,MONTH(D34),DAY(D34))</formula2>
    </dataValidation>
    <dataValidation type="date" operator="greaterThan" allowBlank="1" showInputMessage="1" showErrorMessage="1" errorTitle="ongeldige datum" error="De datum die u hier opgeeft moet vallen na de einddatum van de eerste fase." sqref="D34" xr:uid="{A69B04D0-F676-40AB-9A54-6BE012FEF7ED}">
      <formula1>D33</formula1>
    </dataValidation>
    <dataValidation type="date" allowBlank="1" showInputMessage="1" showErrorMessage="1" errorTitle="ongeldige datum" error="Deze datum stemt niet overeen met startdata die mogelijk zijn op basis van de opgegeven fasering._x000a_Indien er nog geen jaartal of fasering is opgegeven, gelieve dat eerst te doen." sqref="D32" xr:uid="{417868DE-BEAE-42AD-8084-B9519B7DEAFC}">
      <formula1>D20</formula1>
      <formula2>DATE(YEAR(D20),MONTH(D20)+12,DAY(D20)-1)</formula2>
    </dataValidation>
    <dataValidation type="date" allowBlank="1" showInputMessage="1" showErrorMessage="1" errorTitle="ongeldige datum" error="Geef een datum die valt binnen het jaar van de opgegeven startdatum._x000a__x000a_tip: kijk bij deze foutmeldig ook na of u een geldige datum hebt opgegeven. 31 april is bijvoorbeeld geen geldige datum omdat april 30 dagen telt. _x000a_" sqref="D33" xr:uid="{9CB4035F-0E3A-4B0A-A24A-096B92967A79}">
      <formula1>D32</formula1>
      <formula2>DATE(YEAR(D32)+1,MONTH(D32),DAY(D32))</formula2>
    </dataValidation>
    <dataValidation type="list" allowBlank="1" showInputMessage="1" showErrorMessage="1" sqref="E39" xr:uid="{EEA6798F-63C7-49D9-823F-378F20723429}">
      <formula1>"ja, nee"</formula1>
    </dataValidation>
    <dataValidation type="date" operator="greaterThan" allowBlank="1" showInputMessage="1" showErrorMessage="1" errorTitle="ongeldige datum" error="De datum die u hier opgeeft moet vallen na de einddatum van de 2de fase." sqref="D36" xr:uid="{33843167-D302-4980-9D3E-138F1358966C}">
      <formula1>D35</formula1>
    </dataValidation>
  </dataValidations>
  <pageMargins left="0.70866141732283472" right="0.70866141732283472" top="0.74803149606299213" bottom="0.74803149606299213" header="0.31496062992125984" footer="0.31496062992125984"/>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B11:N87"/>
  <sheetViews>
    <sheetView topLeftCell="A17" zoomScaleNormal="100" workbookViewId="0">
      <selection activeCell="D80" sqref="D80"/>
    </sheetView>
  </sheetViews>
  <sheetFormatPr defaultRowHeight="14.4" x14ac:dyDescent="0.3"/>
  <cols>
    <col min="1" max="1" width="4.44140625" customWidth="1"/>
    <col min="2" max="2" width="58.6640625" customWidth="1"/>
    <col min="3" max="5" width="10.44140625" customWidth="1"/>
    <col min="9" max="9" width="9.109375" customWidth="1"/>
    <col min="11" max="11" width="11.44140625" customWidth="1"/>
    <col min="12" max="12" width="10.6640625" customWidth="1"/>
  </cols>
  <sheetData>
    <row r="11" spans="10:14" ht="33" customHeight="1" x14ac:dyDescent="0.3"/>
    <row r="12" spans="10:14" ht="33" customHeight="1" x14ac:dyDescent="0.3"/>
    <row r="13" spans="10:14" ht="33" customHeight="1" x14ac:dyDescent="0.3">
      <c r="N13" s="152"/>
    </row>
    <row r="14" spans="10:14" ht="33" customHeight="1" x14ac:dyDescent="0.3"/>
    <row r="15" spans="10:14" ht="33" customHeight="1" x14ac:dyDescent="0.3"/>
    <row r="16" spans="10:14" ht="33" customHeight="1" x14ac:dyDescent="0.3">
      <c r="J16" s="168"/>
    </row>
    <row r="17" spans="2:13" ht="33" customHeight="1" thickBot="1" x14ac:dyDescent="0.35"/>
    <row r="18" spans="2:13" x14ac:dyDescent="0.3">
      <c r="B18" s="56" t="s">
        <v>14</v>
      </c>
      <c r="C18" s="36"/>
      <c r="D18" s="36"/>
      <c r="E18" s="37"/>
      <c r="K18" s="163"/>
      <c r="L18" s="163"/>
    </row>
    <row r="19" spans="2:13" ht="15" thickBot="1" x14ac:dyDescent="0.35">
      <c r="B19" s="4"/>
      <c r="E19" s="5"/>
      <c r="K19" s="164"/>
      <c r="L19" s="164"/>
    </row>
    <row r="20" spans="2:13" ht="30.75" customHeight="1" thickBot="1" x14ac:dyDescent="0.35">
      <c r="B20" s="47" t="s">
        <v>15</v>
      </c>
      <c r="C20" s="51" t="s">
        <v>9</v>
      </c>
      <c r="D20" s="51" t="s">
        <v>12</v>
      </c>
      <c r="E20" s="51" t="s">
        <v>13</v>
      </c>
      <c r="K20" s="51" t="s">
        <v>16</v>
      </c>
      <c r="L20" s="167" t="s">
        <v>17</v>
      </c>
    </row>
    <row r="21" spans="2:13" x14ac:dyDescent="0.3">
      <c r="B21" s="27" t="s">
        <v>18</v>
      </c>
      <c r="C21" s="82"/>
      <c r="D21" s="112"/>
      <c r="E21" s="112"/>
      <c r="K21" s="121">
        <f>SUM(C21:E21)</f>
        <v>0</v>
      </c>
      <c r="L21" s="121">
        <f>IF(OR(infoblad!$D$28="fase 2", infoblad!$D$28="fase 2 en 3"),Begroting!D21+Begroting!E21,IF(infoblad!$D$28="fase 3",E21,K21))</f>
        <v>0</v>
      </c>
      <c r="M21" s="168"/>
    </row>
    <row r="22" spans="2:13" x14ac:dyDescent="0.3">
      <c r="B22" s="48" t="s">
        <v>19</v>
      </c>
      <c r="C22" s="83"/>
      <c r="D22" s="113"/>
      <c r="E22" s="113"/>
      <c r="K22" s="79">
        <f t="shared" ref="K22:K35" si="0">SUM(C22:E22)</f>
        <v>0</v>
      </c>
      <c r="L22" s="79">
        <f>IF(OR(infoblad!$D$28="fase 2", infoblad!$D$28="fase 2 en 3"),Begroting!D22+Begroting!E22,IF(infoblad!$D$28="fase 3",E22,K22))</f>
        <v>0</v>
      </c>
    </row>
    <row r="23" spans="2:13" x14ac:dyDescent="0.3">
      <c r="B23" s="48" t="s">
        <v>20</v>
      </c>
      <c r="C23" s="83"/>
      <c r="D23" s="113"/>
      <c r="E23" s="113"/>
      <c r="K23" s="79">
        <f t="shared" si="0"/>
        <v>0</v>
      </c>
      <c r="L23" s="79">
        <f>IF(OR(infoblad!$D$28="fase 2", infoblad!$D$28="fase 2 en 3"),Begroting!D23+Begroting!E23,IF(infoblad!$D$28="fase 3",E23,K23))</f>
        <v>0</v>
      </c>
    </row>
    <row r="24" spans="2:13" x14ac:dyDescent="0.3">
      <c r="B24" s="57" t="s">
        <v>21</v>
      </c>
      <c r="C24" s="78"/>
      <c r="D24" s="78"/>
      <c r="E24" s="78"/>
      <c r="K24" s="78">
        <f t="shared" si="0"/>
        <v>0</v>
      </c>
      <c r="L24" s="79">
        <f>IF(OR(infoblad!$D$28="fase 2", infoblad!$D$28="fase 2 en 3"),Begroting!D24+Begroting!E24,IF(infoblad!$D$28="fase 3",E24,K24))</f>
        <v>0</v>
      </c>
    </row>
    <row r="25" spans="2:13" x14ac:dyDescent="0.3">
      <c r="B25" s="49" t="s">
        <v>93</v>
      </c>
      <c r="C25" s="85"/>
      <c r="D25" s="85"/>
      <c r="E25" s="85"/>
      <c r="K25" s="79">
        <f t="shared" si="0"/>
        <v>0</v>
      </c>
      <c r="L25" s="79">
        <f>IF(OR(infoblad!$D$28="fase 2", infoblad!$D$28="fase 2 en 3"),Begroting!D25+Begroting!E25,IF(infoblad!$D$28="fase 3",E25,K25))</f>
        <v>0</v>
      </c>
    </row>
    <row r="26" spans="2:13" x14ac:dyDescent="0.3">
      <c r="B26" s="58" t="s">
        <v>22</v>
      </c>
      <c r="C26" s="86"/>
      <c r="D26" s="114"/>
      <c r="E26" s="114"/>
      <c r="K26" s="54">
        <f t="shared" si="0"/>
        <v>0</v>
      </c>
      <c r="L26" s="79">
        <f>IF(OR(infoblad!$D$28="fase 2", infoblad!$D$28="fase 2 en 3"),Begroting!D26+Begroting!E26,IF(infoblad!$D$28="fase 3",E26,K26))</f>
        <v>0</v>
      </c>
    </row>
    <row r="27" spans="2:13" x14ac:dyDescent="0.3">
      <c r="B27" s="49" t="s">
        <v>23</v>
      </c>
      <c r="C27" s="83"/>
      <c r="D27" s="113"/>
      <c r="E27" s="113"/>
      <c r="K27" s="79">
        <f t="shared" si="0"/>
        <v>0</v>
      </c>
      <c r="L27" s="79">
        <f>IF(OR(infoblad!$D$28="fase 2", infoblad!$D$28="fase 2 en 3"),Begroting!D27+Begroting!E27,IF(infoblad!$D$28="fase 3",E27,K27))</f>
        <v>0</v>
      </c>
    </row>
    <row r="28" spans="2:13" x14ac:dyDescent="0.3">
      <c r="B28" s="49" t="s">
        <v>24</v>
      </c>
      <c r="C28" s="83"/>
      <c r="D28" s="113"/>
      <c r="E28" s="113"/>
      <c r="K28" s="79">
        <f t="shared" si="0"/>
        <v>0</v>
      </c>
      <c r="L28" s="79">
        <f>IF(OR(infoblad!$D$28="fase 2", infoblad!$D$28="fase 2 en 3"),Begroting!D28+Begroting!E28,IF(infoblad!$D$28="fase 3",E28,K28))</f>
        <v>0</v>
      </c>
    </row>
    <row r="29" spans="2:13" x14ac:dyDescent="0.3">
      <c r="B29" s="49" t="s">
        <v>25</v>
      </c>
      <c r="C29" s="83"/>
      <c r="D29" s="113"/>
      <c r="E29" s="113"/>
      <c r="K29" s="79">
        <f t="shared" si="0"/>
        <v>0</v>
      </c>
      <c r="L29" s="79">
        <f>IF(OR(infoblad!$D$28="fase 2", infoblad!$D$28="fase 2 en 3"),Begroting!D29+Begroting!E29,IF(infoblad!$D$28="fase 3",E29,K29))</f>
        <v>0</v>
      </c>
    </row>
    <row r="30" spans="2:13" x14ac:dyDescent="0.3">
      <c r="B30" s="48" t="s">
        <v>26</v>
      </c>
      <c r="C30" s="83"/>
      <c r="D30" s="113"/>
      <c r="E30" s="113"/>
      <c r="K30" s="79">
        <f t="shared" si="0"/>
        <v>0</v>
      </c>
      <c r="L30" s="79">
        <f>IF(OR(infoblad!$D$28="fase 2", infoblad!$D$28="fase 2 en 3"),Begroting!D30+Begroting!E30,IF(infoblad!$D$28="fase 3",E30,K30))</f>
        <v>0</v>
      </c>
    </row>
    <row r="31" spans="2:13" x14ac:dyDescent="0.3">
      <c r="B31" s="48" t="s">
        <v>27</v>
      </c>
      <c r="C31" s="79"/>
      <c r="D31" s="79"/>
      <c r="E31" s="79"/>
      <c r="K31" s="79">
        <f t="shared" si="0"/>
        <v>0</v>
      </c>
      <c r="L31" s="79">
        <f>IF(OR(infoblad!$D$28="fase 2", infoblad!$D$28="fase 2 en 3"),Begroting!D31+Begroting!E31,IF(infoblad!$D$28="fase 3",E31,K31))</f>
        <v>0</v>
      </c>
    </row>
    <row r="32" spans="2:13" x14ac:dyDescent="0.3">
      <c r="B32" s="89" t="s">
        <v>28</v>
      </c>
      <c r="C32" s="83"/>
      <c r="D32" s="113"/>
      <c r="E32" s="113"/>
      <c r="K32" s="79">
        <f t="shared" si="0"/>
        <v>0</v>
      </c>
      <c r="L32" s="79">
        <f>IF(OR(infoblad!$D$28="fase 2", infoblad!$D$28="fase 2 en 3"),Begroting!D32+Begroting!E32,IF(infoblad!$D$28="fase 3",E32,K32))</f>
        <v>0</v>
      </c>
    </row>
    <row r="33" spans="2:12" x14ac:dyDescent="0.3">
      <c r="B33" s="89" t="s">
        <v>28</v>
      </c>
      <c r="C33" s="83"/>
      <c r="D33" s="113"/>
      <c r="E33" s="113"/>
      <c r="K33" s="79">
        <f t="shared" si="0"/>
        <v>0</v>
      </c>
      <c r="L33" s="79">
        <f>IF(OR(infoblad!$D$28="fase 2", infoblad!$D$28="fase 2 en 3"),Begroting!D33+Begroting!E33,IF(infoblad!$D$28="fase 3",E33,K33))</f>
        <v>0</v>
      </c>
    </row>
    <row r="34" spans="2:12" x14ac:dyDescent="0.3">
      <c r="B34" s="89" t="s">
        <v>28</v>
      </c>
      <c r="C34" s="83"/>
      <c r="D34" s="113"/>
      <c r="E34" s="113"/>
      <c r="K34" s="79">
        <f t="shared" si="0"/>
        <v>0</v>
      </c>
      <c r="L34" s="79">
        <f>IF(OR(infoblad!$D$28="fase 2", infoblad!$D$28="fase 2 en 3"),Begroting!D34+Begroting!E34,IF(infoblad!$D$28="fase 3",E34,K34))</f>
        <v>0</v>
      </c>
    </row>
    <row r="35" spans="2:12" ht="15" thickBot="1" x14ac:dyDescent="0.35">
      <c r="B35" s="90" t="s">
        <v>28</v>
      </c>
      <c r="C35" s="87"/>
      <c r="D35" s="115"/>
      <c r="E35" s="115"/>
      <c r="K35" s="162">
        <f t="shared" si="0"/>
        <v>0</v>
      </c>
      <c r="L35" s="162">
        <f>IF(OR(infoblad!$D$28="fase 2", infoblad!$D$28="fase 2 en 3"),Begroting!D35+Begroting!E35,IF(infoblad!$D$28="fase3",E35,K35))</f>
        <v>0</v>
      </c>
    </row>
    <row r="36" spans="2:12" ht="15" thickBot="1" x14ac:dyDescent="0.35">
      <c r="B36" s="22" t="s">
        <v>29</v>
      </c>
      <c r="C36" s="55">
        <f>SUM(C21:C35)</f>
        <v>0</v>
      </c>
      <c r="D36" s="55" t="str">
        <f>IF(OR(infoblad!D26="drie fasen",infoblad!D26="twee fasen"),SUM(D21:D35),"")</f>
        <v/>
      </c>
      <c r="E36" s="55" t="str">
        <f>IF(infoblad!D26="drie fasen",SUM(E21:E35),"")</f>
        <v/>
      </c>
      <c r="K36" s="55">
        <f>SUM(K21:K34)</f>
        <v>0</v>
      </c>
      <c r="L36" s="55">
        <f>SUM(L21:L34)</f>
        <v>0</v>
      </c>
    </row>
    <row r="37" spans="2:12" ht="8.25" customHeight="1" thickBot="1" x14ac:dyDescent="0.35">
      <c r="B37" s="4"/>
      <c r="E37" s="5"/>
    </row>
    <row r="38" spans="2:12" ht="30.75" customHeight="1" thickBot="1" x14ac:dyDescent="0.35">
      <c r="B38" s="51" t="s">
        <v>30</v>
      </c>
      <c r="C38" s="51" t="s">
        <v>9</v>
      </c>
      <c r="D38" s="51" t="s">
        <v>12</v>
      </c>
      <c r="E38" s="51" t="s">
        <v>13</v>
      </c>
      <c r="K38" s="51" t="s">
        <v>31</v>
      </c>
      <c r="L38" s="167" t="s">
        <v>17</v>
      </c>
    </row>
    <row r="39" spans="2:12" x14ac:dyDescent="0.3">
      <c r="B39" s="52" t="s">
        <v>32</v>
      </c>
      <c r="C39" s="123">
        <f>Personeelskosten!K32</f>
        <v>0</v>
      </c>
      <c r="D39" s="123" t="str">
        <f>IF(OR(infoblad!D26="drie fasen",infoblad!D26="twee fasen"),Personeelskosten!N32,"")</f>
        <v/>
      </c>
      <c r="E39" s="121" t="str">
        <f>IF(infoblad!D26="drie fasen",Personeelskosten!Q32,"")</f>
        <v/>
      </c>
      <c r="K39" s="121">
        <f>SUM(C39:E39)</f>
        <v>0</v>
      </c>
      <c r="L39" s="79">
        <f>IF(OR(D39="",E39=""),0,IF(OR(infoblad!$D$28="fase 2", infoblad!$D$28="fase 2 en 3"),Begroting!D39+Begroting!E39,IF(infoblad!$D$28="fase 3",E39,K39)))</f>
        <v>0</v>
      </c>
    </row>
    <row r="40" spans="2:12" ht="28.5" customHeight="1" x14ac:dyDescent="0.3">
      <c r="B40" s="53" t="s">
        <v>33</v>
      </c>
      <c r="C40" s="124">
        <f>Afschrijvingstabel!G40</f>
        <v>0</v>
      </c>
      <c r="D40" s="124" t="str">
        <f>IF(OR(infoblad!D26="drie fasen",infoblad!D26="twee fasen"),Afschrijvingstabel!H40,"")</f>
        <v/>
      </c>
      <c r="E40" s="79" t="str">
        <f>IF(infoblad!D26="drie fasen",Afschrijvingstabel!I40,"")</f>
        <v/>
      </c>
      <c r="K40" s="79">
        <f t="shared" ref="K40:K62" si="1">SUM(C40:E40)</f>
        <v>0</v>
      </c>
      <c r="L40" s="79">
        <f>IF(OR(D40="",E40=""),0,IF(OR(infoblad!$D$28="fase 2", infoblad!$D$28="fase 2 en 3"),Begroting!D40+Begroting!E40,IF(infoblad!$D$28="fase 3",E40,K40)))</f>
        <v>0</v>
      </c>
    </row>
    <row r="41" spans="2:12" x14ac:dyDescent="0.3">
      <c r="B41" s="45" t="s">
        <v>34</v>
      </c>
      <c r="C41" s="124"/>
      <c r="D41" s="127"/>
      <c r="E41" s="78"/>
      <c r="K41" s="78"/>
      <c r="L41" s="79"/>
    </row>
    <row r="42" spans="2:12" x14ac:dyDescent="0.3">
      <c r="B42" s="91" t="s">
        <v>28</v>
      </c>
      <c r="C42" s="120"/>
      <c r="D42" s="125"/>
      <c r="E42" s="113"/>
      <c r="K42" s="79">
        <f t="shared" si="1"/>
        <v>0</v>
      </c>
      <c r="L42" s="79">
        <f>IF(OR(infoblad!$D$28="fase 2", infoblad!$D$28="fase 2 en 3"),Begroting!D42+Begroting!E42,IF(infoblad!$D$28="fase 3",E42,K42))</f>
        <v>0</v>
      </c>
    </row>
    <row r="43" spans="2:12" x14ac:dyDescent="0.3">
      <c r="B43" s="91" t="s">
        <v>28</v>
      </c>
      <c r="C43" s="120"/>
      <c r="D43" s="125"/>
      <c r="E43" s="113"/>
      <c r="K43" s="79">
        <f t="shared" si="1"/>
        <v>0</v>
      </c>
      <c r="L43" s="79">
        <f>IF(OR(infoblad!$D$28="fase 2", infoblad!$D$28="fase 2 en 3"),Begroting!D43+Begroting!E43,IF(infoblad!$D$28="fase 3",E43,K43))</f>
        <v>0</v>
      </c>
    </row>
    <row r="44" spans="2:12" x14ac:dyDescent="0.3">
      <c r="B44" s="91" t="s">
        <v>28</v>
      </c>
      <c r="C44" s="120"/>
      <c r="D44" s="125"/>
      <c r="E44" s="113"/>
      <c r="K44" s="79">
        <f t="shared" si="1"/>
        <v>0</v>
      </c>
      <c r="L44" s="79">
        <f>IF(OR(infoblad!$D$28="fase 2", infoblad!$D$28="fase 2 en 3"),Begroting!D44+Begroting!E44,IF(infoblad!$D$28="fase 3",E44,K44))</f>
        <v>0</v>
      </c>
    </row>
    <row r="45" spans="2:12" x14ac:dyDescent="0.3">
      <c r="B45" s="91" t="s">
        <v>28</v>
      </c>
      <c r="C45" s="120"/>
      <c r="D45" s="125"/>
      <c r="E45" s="113"/>
      <c r="K45" s="79">
        <f t="shared" si="1"/>
        <v>0</v>
      </c>
      <c r="L45" s="79">
        <f>IF(OR(infoblad!$D$28="fase 2", infoblad!$D$28="fase 2 en 3"),Begroting!D45+Begroting!E45,IF(infoblad!$D$28="fase 3",E45,K45))</f>
        <v>0</v>
      </c>
    </row>
    <row r="46" spans="2:12" x14ac:dyDescent="0.3">
      <c r="B46" s="91" t="s">
        <v>28</v>
      </c>
      <c r="C46" s="120"/>
      <c r="D46" s="125"/>
      <c r="E46" s="113"/>
      <c r="K46" s="79">
        <f t="shared" si="1"/>
        <v>0</v>
      </c>
      <c r="L46" s="79">
        <f>IF(OR(infoblad!$D$28="fase 2", infoblad!$D$28="fase 2 en 3"),Begroting!D46+Begroting!E46,IF(infoblad!$D$28="fase 3",E46,K46))</f>
        <v>0</v>
      </c>
    </row>
    <row r="47" spans="2:12" x14ac:dyDescent="0.3">
      <c r="B47" s="91" t="s">
        <v>28</v>
      </c>
      <c r="C47" s="120"/>
      <c r="D47" s="125"/>
      <c r="E47" s="113"/>
      <c r="K47" s="79">
        <f t="shared" si="1"/>
        <v>0</v>
      </c>
      <c r="L47" s="79">
        <f>IF(OR(infoblad!$D$28="fase 2", infoblad!$D$28="fase 2 en 3"),Begroting!D47+Begroting!E47,IF(infoblad!$D$28="fase 3",E47,K47))</f>
        <v>0</v>
      </c>
    </row>
    <row r="48" spans="2:12" x14ac:dyDescent="0.3">
      <c r="B48" s="91" t="s">
        <v>28</v>
      </c>
      <c r="C48" s="120"/>
      <c r="D48" s="125"/>
      <c r="E48" s="113"/>
      <c r="K48" s="79">
        <f t="shared" si="1"/>
        <v>0</v>
      </c>
      <c r="L48" s="79">
        <f>IF(OR(infoblad!$D$28="fase 2", infoblad!$D$28="fase 2 en 3"),Begroting!D48+Begroting!E48,IF(infoblad!$D$28="fase 3",E48,K48))</f>
        <v>0</v>
      </c>
    </row>
    <row r="49" spans="2:12" x14ac:dyDescent="0.3">
      <c r="B49" s="91" t="s">
        <v>28</v>
      </c>
      <c r="C49" s="120"/>
      <c r="D49" s="125"/>
      <c r="E49" s="113"/>
      <c r="K49" s="79">
        <f t="shared" si="1"/>
        <v>0</v>
      </c>
      <c r="L49" s="79">
        <f>IF(OR(infoblad!$D$28="fase 2", infoblad!$D$28="fase 2 en 3"),Begroting!D49+Begroting!E49,IF(infoblad!$D$28="fase 3",E49,K49))</f>
        <v>0</v>
      </c>
    </row>
    <row r="50" spans="2:12" x14ac:dyDescent="0.3">
      <c r="B50" s="91" t="s">
        <v>28</v>
      </c>
      <c r="C50" s="120"/>
      <c r="D50" s="125"/>
      <c r="E50" s="113"/>
      <c r="K50" s="79">
        <f t="shared" si="1"/>
        <v>0</v>
      </c>
      <c r="L50" s="79">
        <f>IF(OR(infoblad!$D$28="fase 2", infoblad!$D$28="fase 2 en 3"),Begroting!D50+Begroting!E50,IF(infoblad!$D$28="fase 3",E50,K50))</f>
        <v>0</v>
      </c>
    </row>
    <row r="51" spans="2:12" x14ac:dyDescent="0.3">
      <c r="B51" s="91" t="s">
        <v>28</v>
      </c>
      <c r="C51" s="120"/>
      <c r="D51" s="125"/>
      <c r="E51" s="113"/>
      <c r="K51" s="79">
        <f t="shared" si="1"/>
        <v>0</v>
      </c>
      <c r="L51" s="79">
        <f>IF(OR(infoblad!$D$28="fase 2", infoblad!$D$28="fase 2 en 3"),Begroting!D51+Begroting!E51,IF(infoblad!$D$28="fase 3",E51,K51))</f>
        <v>0</v>
      </c>
    </row>
    <row r="52" spans="2:12" x14ac:dyDescent="0.3">
      <c r="B52" s="91" t="s">
        <v>28</v>
      </c>
      <c r="C52" s="120"/>
      <c r="D52" s="125"/>
      <c r="E52" s="113"/>
      <c r="K52" s="79">
        <f t="shared" si="1"/>
        <v>0</v>
      </c>
      <c r="L52" s="79">
        <f>IF(OR(infoblad!$D$28="fase 2", infoblad!$D$28="fase 2 en 3"),Begroting!D52+Begroting!E52,IF(infoblad!$D$28="fase 3",E52,K52))</f>
        <v>0</v>
      </c>
    </row>
    <row r="53" spans="2:12" x14ac:dyDescent="0.3">
      <c r="B53" s="91" t="s">
        <v>28</v>
      </c>
      <c r="C53" s="120"/>
      <c r="D53" s="125"/>
      <c r="E53" s="113"/>
      <c r="K53" s="79">
        <f t="shared" si="1"/>
        <v>0</v>
      </c>
      <c r="L53" s="79">
        <f>IF(OR(infoblad!$D$28="fase 2", infoblad!$D$28="fase 2 en 3"),Begroting!D53+Begroting!E53,IF(infoblad!$D$28="fase 3",E53,K53))</f>
        <v>0</v>
      </c>
    </row>
    <row r="54" spans="2:12" x14ac:dyDescent="0.3">
      <c r="B54" s="91" t="s">
        <v>28</v>
      </c>
      <c r="C54" s="120"/>
      <c r="D54" s="125"/>
      <c r="E54" s="113"/>
      <c r="K54" s="79">
        <f t="shared" si="1"/>
        <v>0</v>
      </c>
      <c r="L54" s="79">
        <f>IF(OR(infoblad!$D$28="fase 2", infoblad!$D$28="fase 2 en 3"),Begroting!D54+Begroting!E54,IF(infoblad!$D$28="fase 3",E54,K54))</f>
        <v>0</v>
      </c>
    </row>
    <row r="55" spans="2:12" x14ac:dyDescent="0.3">
      <c r="B55" s="91" t="s">
        <v>28</v>
      </c>
      <c r="C55" s="120"/>
      <c r="D55" s="125"/>
      <c r="E55" s="113"/>
      <c r="K55" s="79">
        <f t="shared" si="1"/>
        <v>0</v>
      </c>
      <c r="L55" s="79">
        <f>IF(OR(infoblad!$D$28="fase 2", infoblad!$D$28="fase 2 en 3"),Begroting!D55+Begroting!E55,IF(infoblad!$D$28="fase 3",E55,K55))</f>
        <v>0</v>
      </c>
    </row>
    <row r="56" spans="2:12" x14ac:dyDescent="0.3">
      <c r="B56" s="91" t="s">
        <v>28</v>
      </c>
      <c r="C56" s="120"/>
      <c r="D56" s="125"/>
      <c r="E56" s="113"/>
      <c r="K56" s="79">
        <f t="shared" si="1"/>
        <v>0</v>
      </c>
      <c r="L56" s="79">
        <f>IF(OR(infoblad!$D$28="fase 2", infoblad!$D$28="fase 2 en 3"),Begroting!D56+Begroting!E56,IF(infoblad!$D$28="fase 3",E56,K56))</f>
        <v>0</v>
      </c>
    </row>
    <row r="57" spans="2:12" x14ac:dyDescent="0.3">
      <c r="B57" s="91" t="s">
        <v>28</v>
      </c>
      <c r="C57" s="120"/>
      <c r="D57" s="125"/>
      <c r="E57" s="113"/>
      <c r="K57" s="79">
        <f t="shared" si="1"/>
        <v>0</v>
      </c>
      <c r="L57" s="79">
        <f>IF(OR(infoblad!$D$28="fase 2", infoblad!$D$28="fase 2 en 3"),Begroting!D57+Begroting!E57,IF(infoblad!$D$28="fase 3",E57,K57))</f>
        <v>0</v>
      </c>
    </row>
    <row r="58" spans="2:12" x14ac:dyDescent="0.3">
      <c r="B58" s="91" t="s">
        <v>28</v>
      </c>
      <c r="C58" s="120"/>
      <c r="D58" s="125"/>
      <c r="E58" s="113"/>
      <c r="K58" s="79">
        <f t="shared" si="1"/>
        <v>0</v>
      </c>
      <c r="L58" s="79">
        <f>IF(OR(infoblad!$D$28="fase 2", infoblad!$D$28="fase 2 en 3"),Begroting!D58+Begroting!E58,IF(infoblad!$D$28="fase 3",E58,K58))</f>
        <v>0</v>
      </c>
    </row>
    <row r="59" spans="2:12" x14ac:dyDescent="0.3">
      <c r="B59" s="91" t="s">
        <v>28</v>
      </c>
      <c r="C59" s="120"/>
      <c r="D59" s="125"/>
      <c r="E59" s="113"/>
      <c r="K59" s="79">
        <f t="shared" si="1"/>
        <v>0</v>
      </c>
      <c r="L59" s="79">
        <f>IF(OR(infoblad!$D$28="fase 2", infoblad!$D$28="fase 2 en 3"),Begroting!D59+Begroting!E59,IF(infoblad!$D$28="fase 3",E59,K59))</f>
        <v>0</v>
      </c>
    </row>
    <row r="60" spans="2:12" x14ac:dyDescent="0.3">
      <c r="B60" s="91" t="s">
        <v>28</v>
      </c>
      <c r="C60" s="120"/>
      <c r="D60" s="125"/>
      <c r="E60" s="113"/>
      <c r="K60" s="79">
        <f t="shared" si="1"/>
        <v>0</v>
      </c>
      <c r="L60" s="79">
        <f>IF(OR(infoblad!$D$28="fase 2", infoblad!$D$28="fase 2 en 3"),Begroting!D60+Begroting!E60,IF(infoblad!$D$28="fase 3",E60,K60))</f>
        <v>0</v>
      </c>
    </row>
    <row r="61" spans="2:12" x14ac:dyDescent="0.3">
      <c r="B61" s="91" t="s">
        <v>28</v>
      </c>
      <c r="C61" s="120"/>
      <c r="D61" s="125"/>
      <c r="E61" s="113"/>
      <c r="K61" s="79">
        <f t="shared" si="1"/>
        <v>0</v>
      </c>
      <c r="L61" s="79">
        <f>IF(OR(infoblad!$D$28="fase 2", infoblad!$D$28="fase 2 en 3"),Begroting!D61+Begroting!E61,IF(infoblad!$D$28="fase 3",E61,K61))</f>
        <v>0</v>
      </c>
    </row>
    <row r="62" spans="2:12" ht="15" thickBot="1" x14ac:dyDescent="0.35">
      <c r="B62" s="92" t="s">
        <v>28</v>
      </c>
      <c r="C62" s="122"/>
      <c r="D62" s="126"/>
      <c r="E62" s="115"/>
      <c r="K62" s="78">
        <f t="shared" si="1"/>
        <v>0</v>
      </c>
      <c r="L62" s="78">
        <f>IF(OR(infoblad!$D$28="fase 2", infoblad!$D$28="fase 2 en 3"),Begroting!D62+Begroting!E62,IF(infoblad!$D$28="fase 3",E62,K62))</f>
        <v>0</v>
      </c>
    </row>
    <row r="63" spans="2:12" ht="15" thickBot="1" x14ac:dyDescent="0.35">
      <c r="B63" s="19" t="s">
        <v>29</v>
      </c>
      <c r="C63" s="55">
        <f>SUM(C39:C62)</f>
        <v>0</v>
      </c>
      <c r="D63" s="55" t="str">
        <f>IF(OR(infoblad!D26="drie fasen",infoblad!D26="twee fasen"),SUM(D39:D62),"")</f>
        <v/>
      </c>
      <c r="E63" s="71" t="str">
        <f>IF(infoblad!D26="drie fasen",SUM(E39:E62),"")</f>
        <v/>
      </c>
      <c r="K63" s="55">
        <f>SUM(K39:K61)</f>
        <v>0</v>
      </c>
      <c r="L63" s="55">
        <f>SUM(L39:L62)</f>
        <v>0</v>
      </c>
    </row>
    <row r="65" spans="2:12" ht="15" thickBot="1" x14ac:dyDescent="0.35"/>
    <row r="66" spans="2:12" x14ac:dyDescent="0.3">
      <c r="B66" s="56" t="s">
        <v>35</v>
      </c>
      <c r="C66" s="36"/>
      <c r="D66" s="36"/>
      <c r="E66" s="37"/>
      <c r="K66" s="163"/>
      <c r="L66" s="37"/>
    </row>
    <row r="67" spans="2:12" ht="6" customHeight="1" thickBot="1" x14ac:dyDescent="0.35">
      <c r="B67" s="4"/>
      <c r="E67" s="5"/>
      <c r="K67" s="164"/>
      <c r="L67" s="5"/>
    </row>
    <row r="68" spans="2:12" ht="30" customHeight="1" thickBot="1" x14ac:dyDescent="0.35">
      <c r="B68" s="51" t="s">
        <v>36</v>
      </c>
      <c r="C68" s="51" t="s">
        <v>9</v>
      </c>
      <c r="D68" s="51" t="s">
        <v>12</v>
      </c>
      <c r="E68" s="51" t="s">
        <v>13</v>
      </c>
      <c r="K68" s="51" t="s">
        <v>16</v>
      </c>
      <c r="L68" s="167" t="s">
        <v>17</v>
      </c>
    </row>
    <row r="69" spans="2:12" x14ac:dyDescent="0.3">
      <c r="B69" s="52" t="s">
        <v>37</v>
      </c>
      <c r="C69" s="54">
        <f>Personeelskosten!K55</f>
        <v>0</v>
      </c>
      <c r="D69" s="54" t="str">
        <f>IF(OR(infoblad!D26="drie fasen",infoblad!D26="twee fasen"),Personeelskosten!N55,"")</f>
        <v/>
      </c>
      <c r="E69" s="54" t="str">
        <f>IF(infoblad!D26="drie fasen",Personeelskosten!Q55,"")</f>
        <v/>
      </c>
      <c r="K69" s="79">
        <f t="shared" ref="K69" si="2">SUM(C69:E69)</f>
        <v>0</v>
      </c>
      <c r="L69" s="79">
        <f>IF(OR(D39="",E39=""),0,IF(OR(infoblad!$D$28="fase 2", infoblad!$D$28="fase 2 en 3"),Begroting!D69+Begroting!E69,IF(infoblad!$D$28="fase3",E69,K69)))</f>
        <v>0</v>
      </c>
    </row>
    <row r="70" spans="2:12" x14ac:dyDescent="0.3">
      <c r="B70" s="53" t="s">
        <v>38</v>
      </c>
      <c r="C70" s="83"/>
      <c r="D70" s="125"/>
      <c r="E70" s="113"/>
      <c r="K70" s="79">
        <f t="shared" ref="K70:K85" si="3">SUM(C70:E70)</f>
        <v>0</v>
      </c>
      <c r="L70" s="79">
        <f>IF(OR(infoblad!$D$28="fase 2", infoblad!$D$28="fase 2 en 3"),Begroting!D70+Begroting!E70,IF(infoblad!$D$28="fase3",E70,K70))</f>
        <v>0</v>
      </c>
    </row>
    <row r="71" spans="2:12" x14ac:dyDescent="0.3">
      <c r="B71" s="45" t="s">
        <v>39</v>
      </c>
      <c r="C71" s="83"/>
      <c r="D71" s="125"/>
      <c r="E71" s="113"/>
      <c r="K71" s="79">
        <f t="shared" si="3"/>
        <v>0</v>
      </c>
      <c r="L71" s="79">
        <f>IF(OR(infoblad!$D$28="fase 2", infoblad!$D$28="fase 2 en 3"),Begroting!D71+Begroting!E71,IF(infoblad!$D$28="fase3",E71,K71))</f>
        <v>0</v>
      </c>
    </row>
    <row r="72" spans="2:12" x14ac:dyDescent="0.3">
      <c r="B72" s="45" t="s">
        <v>40</v>
      </c>
      <c r="C72" s="83"/>
      <c r="D72" s="125"/>
      <c r="E72" s="113"/>
      <c r="K72" s="79">
        <f t="shared" si="3"/>
        <v>0</v>
      </c>
      <c r="L72" s="79">
        <f>IF(OR(infoblad!$D$28="fase 2", infoblad!$D$28="fase 2 en 3"),Begroting!D72+Begroting!E72,IF(infoblad!$D$28="fase3",E72,K72))</f>
        <v>0</v>
      </c>
    </row>
    <row r="73" spans="2:12" x14ac:dyDescent="0.3">
      <c r="B73" s="45" t="s">
        <v>41</v>
      </c>
      <c r="C73" s="84"/>
      <c r="D73" s="84"/>
      <c r="E73" s="84"/>
      <c r="K73" s="79">
        <f t="shared" si="3"/>
        <v>0</v>
      </c>
      <c r="L73" s="79">
        <f>IF(OR(infoblad!$D$28="fase 2", infoblad!$D$28="fase 2 en 3"),Begroting!D73+Begroting!E73,IF(infoblad!$D$28="fase3",E73,K73))</f>
        <v>0</v>
      </c>
    </row>
    <row r="74" spans="2:12" x14ac:dyDescent="0.3">
      <c r="B74" s="91" t="s">
        <v>28</v>
      </c>
      <c r="C74" s="83"/>
      <c r="D74" s="125"/>
      <c r="E74" s="113"/>
      <c r="K74" s="79">
        <f t="shared" si="3"/>
        <v>0</v>
      </c>
      <c r="L74" s="79">
        <f>IF(OR(infoblad!$D$28="fase 2", infoblad!$D$28="fase 2 en 3"),Begroting!D74+Begroting!E74,IF(infoblad!$D$28="fase3",E74,K74))</f>
        <v>0</v>
      </c>
    </row>
    <row r="75" spans="2:12" x14ac:dyDescent="0.3">
      <c r="B75" s="91" t="s">
        <v>28</v>
      </c>
      <c r="C75" s="83"/>
      <c r="D75" s="125"/>
      <c r="E75" s="113"/>
      <c r="K75" s="79">
        <f t="shared" si="3"/>
        <v>0</v>
      </c>
      <c r="L75" s="79">
        <f>IF(OR(infoblad!$D$28="fase 2", infoblad!$D$28="fase 2 en 3"),Begroting!D75+Begroting!E75,IF(infoblad!$D$28="fase3",E75,K75))</f>
        <v>0</v>
      </c>
    </row>
    <row r="76" spans="2:12" x14ac:dyDescent="0.3">
      <c r="B76" s="91" t="s">
        <v>28</v>
      </c>
      <c r="C76" s="83"/>
      <c r="D76" s="125"/>
      <c r="E76" s="113"/>
      <c r="K76" s="79">
        <f t="shared" si="3"/>
        <v>0</v>
      </c>
      <c r="L76" s="79">
        <f>IF(OR(infoblad!$D$28="fase 2", infoblad!$D$28="fase 2 en 3"),Begroting!D76+Begroting!E76,IF(infoblad!$D$28="fase3",E76,K76))</f>
        <v>0</v>
      </c>
    </row>
    <row r="77" spans="2:12" x14ac:dyDescent="0.3">
      <c r="B77" s="91" t="s">
        <v>28</v>
      </c>
      <c r="C77" s="83"/>
      <c r="D77" s="125"/>
      <c r="E77" s="113"/>
      <c r="K77" s="79">
        <f t="shared" si="3"/>
        <v>0</v>
      </c>
      <c r="L77" s="79">
        <f>IF(OR(infoblad!$D$28="fase 2", infoblad!$D$28="fase 2 en 3"),Begroting!D77+Begroting!E77,IF(infoblad!$D$28="fase3",E77,K77))</f>
        <v>0</v>
      </c>
    </row>
    <row r="78" spans="2:12" x14ac:dyDescent="0.3">
      <c r="B78" s="91" t="s">
        <v>28</v>
      </c>
      <c r="C78" s="83"/>
      <c r="D78" s="125"/>
      <c r="E78" s="113"/>
      <c r="K78" s="79">
        <f t="shared" si="3"/>
        <v>0</v>
      </c>
      <c r="L78" s="79">
        <f>IF(OR(infoblad!$D$28="fase 2", infoblad!$D$28="fase 2 en 3"),Begroting!D78+Begroting!E78,IF(infoblad!$D$28="fase3",E78,K78))</f>
        <v>0</v>
      </c>
    </row>
    <row r="79" spans="2:12" x14ac:dyDescent="0.3">
      <c r="B79" s="91" t="s">
        <v>28</v>
      </c>
      <c r="C79" s="83"/>
      <c r="D79" s="125"/>
      <c r="E79" s="113"/>
      <c r="K79" s="79">
        <f t="shared" si="3"/>
        <v>0</v>
      </c>
      <c r="L79" s="79">
        <f>IF(OR(infoblad!$D$28="fase 2", infoblad!$D$28="fase 2 en 3"),Begroting!D79+Begroting!E79,IF(infoblad!$D$28="fase3",E79,K79))</f>
        <v>0</v>
      </c>
    </row>
    <row r="80" spans="2:12" x14ac:dyDescent="0.3">
      <c r="B80" s="91" t="s">
        <v>28</v>
      </c>
      <c r="C80" s="83"/>
      <c r="D80" s="125"/>
      <c r="E80" s="113"/>
      <c r="K80" s="79">
        <f t="shared" si="3"/>
        <v>0</v>
      </c>
      <c r="L80" s="79">
        <f>IF(OR(infoblad!$D$28="fase 2", infoblad!$D$28="fase 2 en 3"),Begroting!D80+Begroting!E80,IF(infoblad!$D$28="fase3",E80,K80))</f>
        <v>0</v>
      </c>
    </row>
    <row r="81" spans="2:12" x14ac:dyDescent="0.3">
      <c r="B81" s="91" t="s">
        <v>28</v>
      </c>
      <c r="C81" s="83"/>
      <c r="D81" s="125"/>
      <c r="E81" s="113"/>
      <c r="K81" s="79">
        <f t="shared" si="3"/>
        <v>0</v>
      </c>
      <c r="L81" s="79">
        <f>IF(OR(infoblad!$D$28="fase 2", infoblad!$D$28="fase 2 en 3"),Begroting!D81+Begroting!E81,IF(infoblad!$D$28="fase3",E81,K81))</f>
        <v>0</v>
      </c>
    </row>
    <row r="82" spans="2:12" x14ac:dyDescent="0.3">
      <c r="B82" s="91" t="s">
        <v>28</v>
      </c>
      <c r="C82" s="83"/>
      <c r="D82" s="125"/>
      <c r="E82" s="113"/>
      <c r="K82" s="79">
        <f t="shared" si="3"/>
        <v>0</v>
      </c>
      <c r="L82" s="79">
        <f>IF(OR(infoblad!$D$28="fase 2", infoblad!$D$28="fase 2 en 3"),Begroting!D82+Begroting!E82,IF(infoblad!$D$28="fase3",E82,K82))</f>
        <v>0</v>
      </c>
    </row>
    <row r="83" spans="2:12" x14ac:dyDescent="0.3">
      <c r="B83" s="91" t="s">
        <v>28</v>
      </c>
      <c r="C83" s="83"/>
      <c r="D83" s="125"/>
      <c r="E83" s="113"/>
      <c r="K83" s="79">
        <f t="shared" si="3"/>
        <v>0</v>
      </c>
      <c r="L83" s="79">
        <f>IF(OR(infoblad!$D$28="fase 2", infoblad!$D$28="fase 2 en 3"),Begroting!D83+Begroting!E83,IF(infoblad!$D$28="fase3",E83,K83))</f>
        <v>0</v>
      </c>
    </row>
    <row r="84" spans="2:12" x14ac:dyDescent="0.3">
      <c r="B84" s="91" t="s">
        <v>28</v>
      </c>
      <c r="C84" s="83"/>
      <c r="D84" s="125"/>
      <c r="E84" s="113"/>
      <c r="K84" s="79">
        <f t="shared" si="3"/>
        <v>0</v>
      </c>
      <c r="L84" s="79">
        <f>IF(OR(infoblad!$D$28="fase 2", infoblad!$D$28="fase 2 en 3"),Begroting!D84+Begroting!E84,IF(infoblad!$D$28="fase3",E84,K84))</f>
        <v>0</v>
      </c>
    </row>
    <row r="85" spans="2:12" ht="15" thickBot="1" x14ac:dyDescent="0.35">
      <c r="B85" s="92" t="s">
        <v>28</v>
      </c>
      <c r="C85" s="88"/>
      <c r="D85" s="125"/>
      <c r="E85" s="113"/>
      <c r="K85" s="79">
        <f t="shared" si="3"/>
        <v>0</v>
      </c>
      <c r="L85" s="79">
        <f>IF(OR(infoblad!$D$28="fase 2", infoblad!$D$28="fase 2 en 3"),Begroting!D85+Begroting!E85,IF(infoblad!$D$28="fase3",E85,K85))</f>
        <v>0</v>
      </c>
    </row>
    <row r="86" spans="2:12" ht="15" thickBot="1" x14ac:dyDescent="0.35">
      <c r="B86" s="19" t="s">
        <v>29</v>
      </c>
      <c r="C86" s="55">
        <f>SUM(C69:C85)</f>
        <v>0</v>
      </c>
      <c r="D86" s="55" t="str">
        <f>IF(OR(infoblad!D26="drie fasen",infoblad!D26="twee fasen"),SUM(D69:D85),"")</f>
        <v/>
      </c>
      <c r="E86" s="55" t="str">
        <f>IF(infoblad!D26="drie fasen",SUM(E69:E85),"")</f>
        <v/>
      </c>
      <c r="K86" s="55">
        <f>SUM(K69:K85)</f>
        <v>0</v>
      </c>
      <c r="L86" s="55">
        <f>SUM(L69:L85)</f>
        <v>0</v>
      </c>
    </row>
    <row r="87" spans="2:12" ht="9" customHeight="1" x14ac:dyDescent="0.3"/>
  </sheetData>
  <sheetProtection insertRows="0"/>
  <pageMargins left="0.7" right="0.7" top="0.75" bottom="0.75" header="0.3" footer="0.3"/>
  <pageSetup fitToHeight="0" orientation="portrait" r:id="rId1"/>
  <rowBreaks count="1" manualBreakCount="1">
    <brk id="63" min="1" max="4"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EFA46B80-4D9E-4605-8ACF-41F66CE4CE21}">
            <xm:f>OR(infoblad!$D$26="één (enige) fase",infoblad!$D$26="twee fasen")</xm:f>
            <x14:dxf>
              <fill>
                <patternFill>
                  <bgColor theme="0" tint="-0.14996795556505021"/>
                </patternFill>
              </fill>
            </x14:dxf>
          </x14:cfRule>
          <xm:sqref>E21:E35</xm:sqref>
        </x14:conditionalFormatting>
        <x14:conditionalFormatting xmlns:xm="http://schemas.microsoft.com/office/excel/2006/main">
          <x14:cfRule type="expression" priority="29" id="{AEA6793E-1477-4C6C-94C1-E51CCC485F1B}">
            <xm:f>infoblad!$D$26="één (enige) fase"</xm:f>
            <x14:dxf>
              <fill>
                <patternFill>
                  <bgColor theme="0" tint="-0.14996795556505021"/>
                </patternFill>
              </fill>
            </x14:dxf>
          </x14:cfRule>
          <xm:sqref>D42:D62</xm:sqref>
        </x14:conditionalFormatting>
        <x14:conditionalFormatting xmlns:xm="http://schemas.microsoft.com/office/excel/2006/main">
          <x14:cfRule type="expression" priority="27" id="{C0C05F39-6D55-4FDC-8478-8D284CCE453E}">
            <xm:f>OR(infoblad!$D$26="één (enige) fase",infoblad!$D$26="twee fasen")</xm:f>
            <x14:dxf>
              <fill>
                <patternFill>
                  <bgColor theme="0" tint="-0.14996795556505021"/>
                </patternFill>
              </fill>
            </x14:dxf>
          </x14:cfRule>
          <xm:sqref>E42:E62</xm:sqref>
        </x14:conditionalFormatting>
        <x14:conditionalFormatting xmlns:xm="http://schemas.microsoft.com/office/excel/2006/main">
          <x14:cfRule type="expression" priority="24" id="{01B91EDE-B6D3-4DD7-B69A-C1ADA5BF2E5A}">
            <xm:f>infoblad!$D$26="één (enige) fase"</xm:f>
            <x14:dxf>
              <fill>
                <patternFill>
                  <bgColor theme="0" tint="-0.14996795556505021"/>
                </patternFill>
              </fill>
            </x14:dxf>
          </x14:cfRule>
          <xm:sqref>D21:D35</xm:sqref>
        </x14:conditionalFormatting>
        <x14:conditionalFormatting xmlns:xm="http://schemas.microsoft.com/office/excel/2006/main">
          <x14:cfRule type="expression" priority="23" id="{1C9C4F81-AFE8-45BA-9559-44F3FD454140}">
            <xm:f>infoblad!$D$26="één (enige) fase"</xm:f>
            <x14:dxf>
              <fill>
                <patternFill>
                  <bgColor theme="0" tint="-0.14996795556505021"/>
                </patternFill>
              </fill>
            </x14:dxf>
          </x14:cfRule>
          <xm:sqref>D70:D72</xm:sqref>
        </x14:conditionalFormatting>
        <x14:conditionalFormatting xmlns:xm="http://schemas.microsoft.com/office/excel/2006/main">
          <x14:cfRule type="expression" priority="22" id="{BAD58B25-EB5D-4D04-B5DB-EE72CFD7749E}">
            <xm:f>infoblad!$D$26="één (enige) fase"</xm:f>
            <x14:dxf>
              <fill>
                <patternFill>
                  <bgColor theme="0" tint="-0.14996795556505021"/>
                </patternFill>
              </fill>
            </x14:dxf>
          </x14:cfRule>
          <xm:sqref>D74:D85</xm:sqref>
        </x14:conditionalFormatting>
        <x14:conditionalFormatting xmlns:xm="http://schemas.microsoft.com/office/excel/2006/main">
          <x14:cfRule type="expression" priority="21" id="{F97B967B-0453-4ADC-990A-AF701F6B1236}">
            <xm:f>OR(infoblad!$D$26="één (enige) fase",infoblad!$D$26="twee fasen")</xm:f>
            <x14:dxf>
              <fill>
                <patternFill>
                  <bgColor theme="0" tint="-0.14996795556505021"/>
                </patternFill>
              </fill>
            </x14:dxf>
          </x14:cfRule>
          <xm:sqref>E70:E72</xm:sqref>
        </x14:conditionalFormatting>
        <x14:conditionalFormatting xmlns:xm="http://schemas.microsoft.com/office/excel/2006/main">
          <x14:cfRule type="expression" priority="20" id="{2CC1F57D-96FF-42B0-B73F-9BC29344D6D5}">
            <xm:f>OR(infoblad!$D$26="één (enige) fase",infoblad!$D$26="twee fasen")</xm:f>
            <x14:dxf>
              <fill>
                <patternFill>
                  <bgColor theme="0" tint="-0.14996795556505021"/>
                </patternFill>
              </fill>
            </x14:dxf>
          </x14:cfRule>
          <xm:sqref>E74:E85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B1:K40"/>
  <sheetViews>
    <sheetView topLeftCell="A5" workbookViewId="0">
      <selection activeCell="P18" sqref="P18"/>
    </sheetView>
  </sheetViews>
  <sheetFormatPr defaultRowHeight="14.4" x14ac:dyDescent="0.3"/>
  <cols>
    <col min="1" max="1" width="2" customWidth="1"/>
    <col min="2" max="2" width="54.44140625" customWidth="1"/>
    <col min="3" max="5" width="10.5546875" customWidth="1"/>
    <col min="6" max="6" width="11.5546875" customWidth="1"/>
    <col min="7" max="9" width="10.5546875" customWidth="1"/>
    <col min="10" max="10" width="11.33203125" customWidth="1"/>
  </cols>
  <sheetData>
    <row r="1" spans="2:10" x14ac:dyDescent="0.3">
      <c r="B1" s="2"/>
    </row>
    <row r="9" spans="2:10" x14ac:dyDescent="0.3">
      <c r="B9" s="3" t="s">
        <v>42</v>
      </c>
    </row>
    <row r="10" spans="2:10" x14ac:dyDescent="0.3">
      <c r="B10" s="3"/>
    </row>
    <row r="11" spans="2:10" x14ac:dyDescent="0.3">
      <c r="B11" s="3"/>
    </row>
    <row r="12" spans="2:10" ht="16.2" thickBot="1" x14ac:dyDescent="0.35">
      <c r="B12" s="26" t="s">
        <v>43</v>
      </c>
    </row>
    <row r="13" spans="2:10" ht="15" thickBot="1" x14ac:dyDescent="0.35">
      <c r="B13" s="19"/>
      <c r="C13" s="193" t="s">
        <v>44</v>
      </c>
      <c r="D13" s="194"/>
      <c r="E13" s="195"/>
      <c r="F13" s="19"/>
      <c r="G13" s="193" t="s">
        <v>45</v>
      </c>
      <c r="H13" s="194"/>
      <c r="I13" s="195"/>
      <c r="J13" s="19" t="s">
        <v>46</v>
      </c>
    </row>
    <row r="14" spans="2:10" ht="27.75" customHeight="1" thickBot="1" x14ac:dyDescent="0.35">
      <c r="B14" s="6" t="s">
        <v>47</v>
      </c>
      <c r="C14" s="11" t="s">
        <v>9</v>
      </c>
      <c r="D14" s="12" t="s">
        <v>12</v>
      </c>
      <c r="E14" s="13" t="s">
        <v>13</v>
      </c>
      <c r="F14" s="6" t="s">
        <v>48</v>
      </c>
      <c r="G14" s="7" t="s">
        <v>49</v>
      </c>
      <c r="H14" s="8" t="s">
        <v>12</v>
      </c>
      <c r="I14" s="9" t="s">
        <v>13</v>
      </c>
      <c r="J14" s="10" t="s">
        <v>50</v>
      </c>
    </row>
    <row r="15" spans="2:10" x14ac:dyDescent="0.3">
      <c r="B15" s="14" t="s">
        <v>51</v>
      </c>
      <c r="C15" s="15"/>
      <c r="D15" s="16"/>
      <c r="E15" s="16"/>
      <c r="F15" s="44"/>
      <c r="G15" s="15"/>
      <c r="H15" s="16"/>
      <c r="I15" s="17"/>
      <c r="J15" s="18"/>
    </row>
    <row r="16" spans="2:10" x14ac:dyDescent="0.3">
      <c r="B16" s="93" t="s">
        <v>28</v>
      </c>
      <c r="C16" s="94"/>
      <c r="D16" s="128"/>
      <c r="E16" s="128"/>
      <c r="F16" s="20">
        <v>0.2</v>
      </c>
      <c r="G16" s="15">
        <f>C16*F16</f>
        <v>0</v>
      </c>
      <c r="H16" s="16" t="str">
        <f>IF(OR(infoblad!$D$26="twee fasen", infoblad!D$26="drie fasen"),(C16+D16)*F16,"")</f>
        <v/>
      </c>
      <c r="I16" s="16" t="str">
        <f>IF(infoblad!D$26="drie fasen",(C16+D16+E16)*F16,"")</f>
        <v/>
      </c>
      <c r="J16" s="18">
        <f>SUM(C16:E16)-SUM(G16:I16)</f>
        <v>0</v>
      </c>
    </row>
    <row r="17" spans="2:10" x14ac:dyDescent="0.3">
      <c r="B17" s="93" t="s">
        <v>28</v>
      </c>
      <c r="C17" s="94"/>
      <c r="D17" s="128"/>
      <c r="E17" s="128"/>
      <c r="F17" s="20">
        <v>0.2</v>
      </c>
      <c r="G17" s="15">
        <f t="shared" ref="G17:G36" si="0">C17*F17</f>
        <v>0</v>
      </c>
      <c r="H17" s="16" t="str">
        <f>IF(OR(infoblad!$D$26="twee fasen", infoblad!D$26="drie fasen"),(C17+D17)*F17,"")</f>
        <v/>
      </c>
      <c r="I17" s="16" t="str">
        <f>IF(infoblad!D$26="drie fasen",(C17+D17+E17)*F17,"")</f>
        <v/>
      </c>
      <c r="J17" s="18">
        <f t="shared" ref="J17:J36" si="1">SUM(C17:E17)-SUM(G17:I17)</f>
        <v>0</v>
      </c>
    </row>
    <row r="18" spans="2:10" x14ac:dyDescent="0.3">
      <c r="B18" s="93" t="s">
        <v>28</v>
      </c>
      <c r="C18" s="94"/>
      <c r="D18" s="128"/>
      <c r="E18" s="128"/>
      <c r="F18" s="20">
        <v>0.2</v>
      </c>
      <c r="G18" s="15">
        <f>C18*F18</f>
        <v>0</v>
      </c>
      <c r="H18" s="16" t="str">
        <f>IF(OR(infoblad!$D$26="twee fasen", infoblad!D$26="drie fasen"),(C18+D18)*F18,"")</f>
        <v/>
      </c>
      <c r="I18" s="16" t="str">
        <f>IF(infoblad!D$26="drie fasen",(C18+D18+E18)*F18,"")</f>
        <v/>
      </c>
      <c r="J18" s="18">
        <f>SUM(C18:E18)-SUM(G18:I18)</f>
        <v>0</v>
      </c>
    </row>
    <row r="19" spans="2:10" x14ac:dyDescent="0.3">
      <c r="B19" s="93" t="s">
        <v>28</v>
      </c>
      <c r="C19" s="94"/>
      <c r="D19" s="128"/>
      <c r="E19" s="128"/>
      <c r="F19" s="20">
        <v>0.2</v>
      </c>
      <c r="G19" s="15">
        <f t="shared" si="0"/>
        <v>0</v>
      </c>
      <c r="H19" s="16" t="str">
        <f>IF(OR(infoblad!$D$26="twee fasen", infoblad!D$26="drie fasen"),(C19+D19)*F19,"")</f>
        <v/>
      </c>
      <c r="I19" s="16" t="str">
        <f>IF(infoblad!D$26="drie fasen",(C19+D19+E19)*F19,"")</f>
        <v/>
      </c>
      <c r="J19" s="18">
        <f t="shared" si="1"/>
        <v>0</v>
      </c>
    </row>
    <row r="20" spans="2:10" x14ac:dyDescent="0.3">
      <c r="B20" s="93" t="s">
        <v>28</v>
      </c>
      <c r="C20" s="94"/>
      <c r="D20" s="128"/>
      <c r="E20" s="128"/>
      <c r="F20" s="20">
        <v>0.2</v>
      </c>
      <c r="G20" s="15">
        <f t="shared" si="0"/>
        <v>0</v>
      </c>
      <c r="H20" s="16" t="str">
        <f>IF(OR(infoblad!$D$26="twee fasen", infoblad!D$26="drie fasen"),(C20+D20)*F20,"")</f>
        <v/>
      </c>
      <c r="I20" s="16" t="str">
        <f>IF(infoblad!D$26="drie fasen",(C20+D20+E20)*F20,"")</f>
        <v/>
      </c>
      <c r="J20" s="18">
        <f t="shared" si="1"/>
        <v>0</v>
      </c>
    </row>
    <row r="21" spans="2:10" x14ac:dyDescent="0.3">
      <c r="B21" s="93" t="s">
        <v>28</v>
      </c>
      <c r="C21" s="94"/>
      <c r="D21" s="128"/>
      <c r="E21" s="128"/>
      <c r="F21" s="20">
        <v>0.2</v>
      </c>
      <c r="G21" s="15">
        <f t="shared" si="0"/>
        <v>0</v>
      </c>
      <c r="H21" s="16" t="str">
        <f>IF(OR(infoblad!$D$26="twee fasen", infoblad!D$26="drie fasen"),(C21+D21)*F21,"")</f>
        <v/>
      </c>
      <c r="I21" s="16" t="str">
        <f>IF(infoblad!D$26="drie fasen",(C21+D21+E21)*F21,"")</f>
        <v/>
      </c>
      <c r="J21" s="18">
        <f t="shared" si="1"/>
        <v>0</v>
      </c>
    </row>
    <row r="22" spans="2:10" x14ac:dyDescent="0.3">
      <c r="B22" s="14" t="s">
        <v>52</v>
      </c>
      <c r="C22" s="15"/>
      <c r="D22" s="16"/>
      <c r="E22" s="16"/>
      <c r="F22" s="18"/>
      <c r="G22" s="15"/>
      <c r="H22" s="16"/>
      <c r="I22" s="16"/>
      <c r="J22" s="18"/>
    </row>
    <row r="23" spans="2:10" x14ac:dyDescent="0.3">
      <c r="B23" s="93" t="s">
        <v>28</v>
      </c>
      <c r="C23" s="94"/>
      <c r="D23" s="128"/>
      <c r="E23" s="128"/>
      <c r="F23" s="20">
        <v>0.2</v>
      </c>
      <c r="G23" s="15">
        <f t="shared" si="0"/>
        <v>0</v>
      </c>
      <c r="H23" s="16" t="str">
        <f>IF(OR(infoblad!$D$26="twee fasen", infoblad!D$26="drie fasen"),(C23+D23)*F23,"")</f>
        <v/>
      </c>
      <c r="I23" s="16" t="str">
        <f>IF(infoblad!D$26="drie fasen",(C23+D23+E23)*F23,"")</f>
        <v/>
      </c>
      <c r="J23" s="18">
        <f t="shared" si="1"/>
        <v>0</v>
      </c>
    </row>
    <row r="24" spans="2:10" x14ac:dyDescent="0.3">
      <c r="B24" s="93" t="s">
        <v>28</v>
      </c>
      <c r="C24" s="94"/>
      <c r="D24" s="128"/>
      <c r="E24" s="128"/>
      <c r="F24" s="20">
        <v>0.2</v>
      </c>
      <c r="G24" s="15">
        <f t="shared" si="0"/>
        <v>0</v>
      </c>
      <c r="H24" s="16" t="str">
        <f>IF(OR(infoblad!$D$26="twee fasen", infoblad!D$26="drie fasen"),(C24+D24)*F24,"")</f>
        <v/>
      </c>
      <c r="I24" s="16" t="str">
        <f>IF(infoblad!D$26="drie fasen",(C24+D24+E24)*F24,"")</f>
        <v/>
      </c>
      <c r="J24" s="18">
        <f t="shared" si="1"/>
        <v>0</v>
      </c>
    </row>
    <row r="25" spans="2:10" x14ac:dyDescent="0.3">
      <c r="B25" s="93" t="s">
        <v>28</v>
      </c>
      <c r="C25" s="94"/>
      <c r="D25" s="128"/>
      <c r="E25" s="128"/>
      <c r="F25" s="20">
        <v>0.2</v>
      </c>
      <c r="G25" s="15">
        <f>C25*F25</f>
        <v>0</v>
      </c>
      <c r="H25" s="16" t="str">
        <f>IF(OR(infoblad!$D$26="twee fasen", infoblad!D$26="drie fasen"),(C25+D25)*F25,"")</f>
        <v/>
      </c>
      <c r="I25" s="16" t="str">
        <f>IF(infoblad!D$26="drie fasen",(C25+D25+E25)*F25,"")</f>
        <v/>
      </c>
      <c r="J25" s="18">
        <f>SUM(C25:E25)-SUM(G25:I25)</f>
        <v>0</v>
      </c>
    </row>
    <row r="26" spans="2:10" x14ac:dyDescent="0.3">
      <c r="B26" s="93" t="s">
        <v>28</v>
      </c>
      <c r="C26" s="94"/>
      <c r="D26" s="128"/>
      <c r="E26" s="128"/>
      <c r="F26" s="20">
        <v>0.2</v>
      </c>
      <c r="G26" s="15">
        <f t="shared" si="0"/>
        <v>0</v>
      </c>
      <c r="H26" s="16" t="str">
        <f>IF(OR(infoblad!$D$26="twee fasen", infoblad!D$26="drie fasen"),(C26+D26)*F26,"")</f>
        <v/>
      </c>
      <c r="I26" s="16" t="str">
        <f>IF(infoblad!D$26="drie fasen",(C26+D26+E26)*F26,"")</f>
        <v/>
      </c>
      <c r="J26" s="18">
        <f t="shared" si="1"/>
        <v>0</v>
      </c>
    </row>
    <row r="27" spans="2:10" x14ac:dyDescent="0.3">
      <c r="B27" s="93" t="s">
        <v>28</v>
      </c>
      <c r="C27" s="94"/>
      <c r="D27" s="128"/>
      <c r="E27" s="128"/>
      <c r="F27" s="20">
        <v>0.2</v>
      </c>
      <c r="G27" s="15">
        <f t="shared" si="0"/>
        <v>0</v>
      </c>
      <c r="H27" s="16" t="str">
        <f>IF(OR(infoblad!$D$26="twee fasen", infoblad!D$26="drie fasen"),(C27+D27)*F27,"")</f>
        <v/>
      </c>
      <c r="I27" s="16" t="str">
        <f>IF(infoblad!D$26="drie fasen",(C27+D27+E27)*F27,"")</f>
        <v/>
      </c>
      <c r="J27" s="18">
        <f t="shared" si="1"/>
        <v>0</v>
      </c>
    </row>
    <row r="28" spans="2:10" x14ac:dyDescent="0.3">
      <c r="B28" s="93" t="s">
        <v>28</v>
      </c>
      <c r="C28" s="94"/>
      <c r="D28" s="128"/>
      <c r="E28" s="128"/>
      <c r="F28" s="20">
        <v>0.2</v>
      </c>
      <c r="G28" s="15">
        <f t="shared" si="0"/>
        <v>0</v>
      </c>
      <c r="H28" s="16" t="str">
        <f>IF(OR(infoblad!$D$26="twee fasen", infoblad!D$26="drie fasen"),(C28+D28)*F28,"")</f>
        <v/>
      </c>
      <c r="I28" s="16" t="str">
        <f>IF(infoblad!D$26="drie fasen",(C28+D28+E28)*F28,"")</f>
        <v/>
      </c>
      <c r="J28" s="18">
        <f t="shared" si="1"/>
        <v>0</v>
      </c>
    </row>
    <row r="29" spans="2:10" x14ac:dyDescent="0.3">
      <c r="B29" s="14" t="s">
        <v>53</v>
      </c>
      <c r="C29" s="15"/>
      <c r="D29" s="16"/>
      <c r="E29" s="16"/>
      <c r="F29" s="18"/>
      <c r="G29" s="15"/>
      <c r="H29" s="16"/>
      <c r="I29" s="16"/>
      <c r="J29" s="18"/>
    </row>
    <row r="30" spans="2:10" x14ac:dyDescent="0.3">
      <c r="B30" s="93"/>
      <c r="C30" s="94"/>
      <c r="D30" s="128"/>
      <c r="E30" s="128"/>
      <c r="F30" s="20">
        <f>1/3</f>
        <v>0.33333333333333331</v>
      </c>
      <c r="G30" s="15">
        <f t="shared" si="0"/>
        <v>0</v>
      </c>
      <c r="H30" s="16" t="str">
        <f>IF(OR(infoblad!$D$26="twee fasen", infoblad!D$26="drie fasen"),(C30+D30)*F30,"")</f>
        <v/>
      </c>
      <c r="I30" s="16" t="str">
        <f>IF(infoblad!D$26="drie fasen",(C30+D30+E30)*F30,"")</f>
        <v/>
      </c>
      <c r="J30" s="18">
        <f t="shared" si="1"/>
        <v>0</v>
      </c>
    </row>
    <row r="31" spans="2:10" x14ac:dyDescent="0.3">
      <c r="B31" s="93" t="s">
        <v>28</v>
      </c>
      <c r="C31" s="94"/>
      <c r="D31" s="128"/>
      <c r="E31" s="128"/>
      <c r="F31" s="20">
        <f t="shared" ref="F31:F36" si="2">1/3</f>
        <v>0.33333333333333331</v>
      </c>
      <c r="G31" s="15">
        <f t="shared" si="0"/>
        <v>0</v>
      </c>
      <c r="H31" s="16" t="str">
        <f>IF(OR(infoblad!$D$26="twee fasen", infoblad!D$26="drie fasen"),(C31+D31)*F31,"")</f>
        <v/>
      </c>
      <c r="I31" s="16" t="str">
        <f>IF(infoblad!D$26="drie fasen",(C31+D31+E31)*F31,"")</f>
        <v/>
      </c>
      <c r="J31" s="18">
        <f t="shared" si="1"/>
        <v>0</v>
      </c>
    </row>
    <row r="32" spans="2:10" x14ac:dyDescent="0.3">
      <c r="B32" s="93" t="s">
        <v>28</v>
      </c>
      <c r="C32" s="94"/>
      <c r="D32" s="128"/>
      <c r="E32" s="128"/>
      <c r="F32" s="20">
        <f t="shared" si="2"/>
        <v>0.33333333333333331</v>
      </c>
      <c r="G32" s="15">
        <f>C32*F32</f>
        <v>0</v>
      </c>
      <c r="H32" s="16" t="str">
        <f>IF(OR(infoblad!$D$26="twee fasen", infoblad!D$26="drie fasen"),(C32+D32)*F32,"")</f>
        <v/>
      </c>
      <c r="I32" s="16" t="str">
        <f>IF(infoblad!D$26="drie fasen",(C32+D32+E32)*F32,"")</f>
        <v/>
      </c>
      <c r="J32" s="18">
        <f>SUM(C32:E32)-SUM(G32:I32)</f>
        <v>0</v>
      </c>
    </row>
    <row r="33" spans="2:11" x14ac:dyDescent="0.3">
      <c r="B33" s="93" t="s">
        <v>28</v>
      </c>
      <c r="C33" s="94"/>
      <c r="D33" s="128"/>
      <c r="E33" s="128"/>
      <c r="F33" s="20">
        <f t="shared" si="2"/>
        <v>0.33333333333333331</v>
      </c>
      <c r="G33" s="15">
        <f t="shared" si="0"/>
        <v>0</v>
      </c>
      <c r="H33" s="16" t="str">
        <f>IF(OR(infoblad!$D$26="twee fasen", infoblad!D$26="drie fasen"),(C33+D33)*F33,"")</f>
        <v/>
      </c>
      <c r="I33" s="16" t="str">
        <f>IF(infoblad!D$26="drie fasen",(C33+D33+E33)*F33,"")</f>
        <v/>
      </c>
      <c r="J33" s="18">
        <f t="shared" si="1"/>
        <v>0</v>
      </c>
    </row>
    <row r="34" spans="2:11" x14ac:dyDescent="0.3">
      <c r="B34" s="93" t="s">
        <v>28</v>
      </c>
      <c r="C34" s="94"/>
      <c r="D34" s="128"/>
      <c r="E34" s="128"/>
      <c r="F34" s="20">
        <f t="shared" si="2"/>
        <v>0.33333333333333331</v>
      </c>
      <c r="G34" s="15">
        <f t="shared" si="0"/>
        <v>0</v>
      </c>
      <c r="H34" s="16" t="str">
        <f>IF(OR(infoblad!$D$26="twee fasen", infoblad!D$26="drie fasen"),(C34+D34)*F34,"")</f>
        <v/>
      </c>
      <c r="I34" s="16" t="str">
        <f>IF(infoblad!D$26="drie fasen",(C34+D34+E34)*F34,"")</f>
        <v/>
      </c>
      <c r="J34" s="18">
        <f t="shared" si="1"/>
        <v>0</v>
      </c>
    </row>
    <row r="35" spans="2:11" x14ac:dyDescent="0.3">
      <c r="B35" s="93" t="s">
        <v>28</v>
      </c>
      <c r="C35" s="94"/>
      <c r="D35" s="128"/>
      <c r="E35" s="128"/>
      <c r="F35" s="20">
        <f t="shared" si="2"/>
        <v>0.33333333333333331</v>
      </c>
      <c r="G35" s="15">
        <f t="shared" si="0"/>
        <v>0</v>
      </c>
      <c r="H35" s="16" t="str">
        <f>IF(OR(infoblad!$D$26="twee fasen", infoblad!D$26="drie fasen"),(C35+D35)*F35,"")</f>
        <v/>
      </c>
      <c r="I35" s="16" t="str">
        <f>IF(infoblad!D$26="drie fasen",(C35+D35+E35)*F35,"")</f>
        <v/>
      </c>
      <c r="J35" s="18">
        <f t="shared" si="1"/>
        <v>0</v>
      </c>
    </row>
    <row r="36" spans="2:11" x14ac:dyDescent="0.3">
      <c r="B36" s="93" t="s">
        <v>28</v>
      </c>
      <c r="C36" s="94"/>
      <c r="D36" s="128"/>
      <c r="E36" s="128"/>
      <c r="F36" s="20">
        <f t="shared" si="2"/>
        <v>0.33333333333333331</v>
      </c>
      <c r="G36" s="15">
        <f t="shared" si="0"/>
        <v>0</v>
      </c>
      <c r="H36" s="16" t="str">
        <f>IF(OR(infoblad!$D$26="twee fasen", infoblad!D$26="drie fasen"),(C36+D36)*F36,"")</f>
        <v/>
      </c>
      <c r="I36" s="16" t="str">
        <f>IF(infoblad!D$26="drie fasen",(C36+D36+E36)*F36,"")</f>
        <v/>
      </c>
      <c r="J36" s="18">
        <f t="shared" si="1"/>
        <v>0</v>
      </c>
    </row>
    <row r="37" spans="2:11" x14ac:dyDescent="0.3">
      <c r="B37" s="14" t="s">
        <v>54</v>
      </c>
      <c r="C37" s="15"/>
      <c r="D37" s="16"/>
      <c r="E37" s="16"/>
      <c r="F37" s="20"/>
      <c r="G37" s="15"/>
      <c r="H37" s="16"/>
      <c r="I37" s="16"/>
      <c r="J37" s="18"/>
    </row>
    <row r="38" spans="2:11" x14ac:dyDescent="0.3">
      <c r="B38" s="93" t="s">
        <v>28</v>
      </c>
      <c r="C38" s="94"/>
      <c r="D38" s="128"/>
      <c r="E38" s="128"/>
      <c r="F38" s="20">
        <v>1</v>
      </c>
      <c r="G38" s="15">
        <f>C38</f>
        <v>0</v>
      </c>
      <c r="H38" s="16" t="str">
        <f>IF(OR(infoblad!$D$26="twee fasen", infoblad!D$26="drie fasen"),D38,"")</f>
        <v/>
      </c>
      <c r="I38" s="16" t="str">
        <f>IF(infoblad!D$26="drie fasen",E38*F38,"")</f>
        <v/>
      </c>
      <c r="J38" s="18">
        <v>0</v>
      </c>
    </row>
    <row r="39" spans="2:11" ht="15" thickBot="1" x14ac:dyDescent="0.35">
      <c r="B39" s="96" t="s">
        <v>28</v>
      </c>
      <c r="C39" s="97"/>
      <c r="D39" s="128"/>
      <c r="E39" s="128"/>
      <c r="F39" s="21">
        <v>1</v>
      </c>
      <c r="G39" s="15">
        <f>C39</f>
        <v>0</v>
      </c>
      <c r="H39" s="16" t="str">
        <f>IF(OR(infoblad!$D$26="twee fasen", infoblad!D$26="drie fasen"),D39,"")</f>
        <v/>
      </c>
      <c r="I39" s="16" t="str">
        <f>IF(infoblad!D$26="drie fasen",E39*F39,"")</f>
        <v/>
      </c>
      <c r="J39" s="18">
        <v>0</v>
      </c>
    </row>
    <row r="40" spans="2:11" ht="15" thickBot="1" x14ac:dyDescent="0.35">
      <c r="B40" s="25" t="s">
        <v>55</v>
      </c>
      <c r="C40" s="22"/>
      <c r="D40" s="23"/>
      <c r="E40" s="24"/>
      <c r="F40" s="19"/>
      <c r="G40" s="22">
        <f>SUM(G16:G39)</f>
        <v>0</v>
      </c>
      <c r="H40" s="23" t="str">
        <f>IF(OR(infoblad!D26="drie fasen",infoblad!D26="twee fasen"),SUM(H16:H39),"")</f>
        <v/>
      </c>
      <c r="I40" s="24" t="str">
        <f>IF(infoblad!D26="drie fasen",SUM(I16:I39),"")</f>
        <v/>
      </c>
      <c r="J40" s="19">
        <f>SUM(J16:J39)</f>
        <v>0</v>
      </c>
      <c r="K40" s="3"/>
    </row>
  </sheetData>
  <sheetProtection algorithmName="SHA-512" hashValue="yLPfj8NC5AKCjiSY92CB+qT9ELmqmEp7zS5fGuHJ7WlE4+SUwzQlez9S/IxUQabPmzDIL6iIfEQJoBbHllJFow==" saltValue="uJSSTcTtBvDShGbnt4Ptng==" spinCount="100000" sheet="1" insertRows="0"/>
  <mergeCells count="2">
    <mergeCell ref="G13:I13"/>
    <mergeCell ref="C13:E13"/>
  </mergeCells>
  <pageMargins left="0.25" right="0.25" top="0.75" bottom="0.75" header="0.3" footer="0.3"/>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9" id="{A92D0E98-2222-4BE1-AF70-0AE326BD26ED}">
            <xm:f>infoblad!$D$26="één (enige) fase"</xm:f>
            <x14:dxf>
              <fill>
                <patternFill>
                  <bgColor theme="0" tint="-0.14996795556505021"/>
                </patternFill>
              </fill>
            </x14:dxf>
          </x14:cfRule>
          <xm:sqref>D16</xm:sqref>
        </x14:conditionalFormatting>
        <x14:conditionalFormatting xmlns:xm="http://schemas.microsoft.com/office/excel/2006/main">
          <x14:cfRule type="expression" priority="8" id="{DF388ECF-82F2-43E7-ACEE-A73A8A29DB23}">
            <xm:f>infoblad!$D$26="één (enige) fase"</xm:f>
            <x14:dxf>
              <fill>
                <patternFill>
                  <bgColor theme="0" tint="-0.14996795556505021"/>
                </patternFill>
              </fill>
            </x14:dxf>
          </x14:cfRule>
          <xm:sqref>D17:D21</xm:sqref>
        </x14:conditionalFormatting>
        <x14:conditionalFormatting xmlns:xm="http://schemas.microsoft.com/office/excel/2006/main">
          <x14:cfRule type="expression" priority="7" id="{9A74C225-FD69-477A-BD2D-40D30F7BB525}">
            <xm:f>infoblad!$D$26="één (enige) fase"</xm:f>
            <x14:dxf>
              <fill>
                <patternFill>
                  <bgColor theme="0" tint="-0.14996795556505021"/>
                </patternFill>
              </fill>
            </x14:dxf>
          </x14:cfRule>
          <xm:sqref>D23:D28</xm:sqref>
        </x14:conditionalFormatting>
        <x14:conditionalFormatting xmlns:xm="http://schemas.microsoft.com/office/excel/2006/main">
          <x14:cfRule type="expression" priority="6" id="{F5774F96-E159-4B3D-9206-65D0AF162E9C}">
            <xm:f>infoblad!$D$26="één (enige) fase"</xm:f>
            <x14:dxf>
              <fill>
                <patternFill>
                  <bgColor theme="0" tint="-0.14996795556505021"/>
                </patternFill>
              </fill>
            </x14:dxf>
          </x14:cfRule>
          <xm:sqref>D30:D36</xm:sqref>
        </x14:conditionalFormatting>
        <x14:conditionalFormatting xmlns:xm="http://schemas.microsoft.com/office/excel/2006/main">
          <x14:cfRule type="expression" priority="5" id="{24B69CB8-58C2-4FF7-A59C-4854686C8E0B}">
            <xm:f>infoblad!$D$26="één (enige) fase"</xm:f>
            <x14:dxf>
              <fill>
                <patternFill>
                  <bgColor theme="0" tint="-0.14996795556505021"/>
                </patternFill>
              </fill>
            </x14:dxf>
          </x14:cfRule>
          <xm:sqref>D38:D39</xm:sqref>
        </x14:conditionalFormatting>
        <x14:conditionalFormatting xmlns:xm="http://schemas.microsoft.com/office/excel/2006/main">
          <x14:cfRule type="expression" priority="4" id="{3FD577CB-39B3-44E8-B357-CC53292C47DC}">
            <xm:f>OR(infoblad!$D$26="één (enige) fase",infoblad!$D$26="twee fasen")</xm:f>
            <x14:dxf>
              <fill>
                <patternFill>
                  <bgColor theme="0" tint="-0.14996795556505021"/>
                </patternFill>
              </fill>
            </x14:dxf>
          </x14:cfRule>
          <xm:sqref>E16:E21</xm:sqref>
        </x14:conditionalFormatting>
        <x14:conditionalFormatting xmlns:xm="http://schemas.microsoft.com/office/excel/2006/main">
          <x14:cfRule type="expression" priority="3" id="{F4E35025-738B-4E17-8D3F-94122E3F15AD}">
            <xm:f>OR(infoblad!$D$26="één (enige) fase",infoblad!$D$26="twee fasen")</xm:f>
            <x14:dxf>
              <fill>
                <patternFill>
                  <bgColor theme="0" tint="-0.14996795556505021"/>
                </patternFill>
              </fill>
            </x14:dxf>
          </x14:cfRule>
          <xm:sqref>E23:E28</xm:sqref>
        </x14:conditionalFormatting>
        <x14:conditionalFormatting xmlns:xm="http://schemas.microsoft.com/office/excel/2006/main">
          <x14:cfRule type="expression" priority="2" id="{8E84EC0D-5E1E-4484-9E73-8654CD45D42C}">
            <xm:f>OR(infoblad!$D$26="één (enige) fase",infoblad!$D$26="twee fasen")</xm:f>
            <x14:dxf>
              <fill>
                <patternFill>
                  <bgColor theme="0" tint="-0.14996795556505021"/>
                </patternFill>
              </fill>
            </x14:dxf>
          </x14:cfRule>
          <xm:sqref>E30:E36</xm:sqref>
        </x14:conditionalFormatting>
        <x14:conditionalFormatting xmlns:xm="http://schemas.microsoft.com/office/excel/2006/main">
          <x14:cfRule type="expression" priority="1" id="{6C7C3CFC-5C4F-485F-9350-459039E9AB6F}">
            <xm:f>OR(infoblad!$D$26="één (enige) fase",infoblad!$D$26="twee fasen")</xm:f>
            <x14:dxf>
              <fill>
                <patternFill>
                  <bgColor theme="0" tint="-0.14996795556505021"/>
                </patternFill>
              </fill>
            </x14:dxf>
          </x14:cfRule>
          <xm:sqref>E38:E39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B15:AA55"/>
  <sheetViews>
    <sheetView workbookViewId="0">
      <selection activeCell="K21" sqref="K21"/>
    </sheetView>
  </sheetViews>
  <sheetFormatPr defaultRowHeight="14.4" x14ac:dyDescent="0.3"/>
  <cols>
    <col min="1" max="1" width="2.5546875" customWidth="1"/>
    <col min="2" max="2" width="32.33203125" customWidth="1"/>
    <col min="3" max="3" width="10" customWidth="1"/>
    <col min="4" max="4" width="18.5546875" customWidth="1"/>
    <col min="5" max="5" width="32.88671875" customWidth="1"/>
    <col min="6" max="6" width="12" customWidth="1"/>
    <col min="7" max="7" width="11.5546875" customWidth="1"/>
    <col min="8" max="8" width="8.33203125" customWidth="1"/>
    <col min="9" max="9" width="6.109375" customWidth="1"/>
    <col min="10" max="10" width="10" customWidth="1"/>
    <col min="11" max="11" width="10.6640625" customWidth="1"/>
    <col min="12" max="12" width="6" customWidth="1"/>
    <col min="15" max="15" width="6.109375" customWidth="1"/>
    <col min="18" max="18" width="8.6640625" hidden="1" customWidth="1"/>
    <col min="19" max="19" width="3.33203125" customWidth="1"/>
    <col min="20" max="22" width="9" customWidth="1"/>
    <col min="23" max="24" width="9.109375" hidden="1" customWidth="1"/>
    <col min="25" max="25" width="3.33203125" customWidth="1"/>
    <col min="26" max="26" width="11.109375" customWidth="1"/>
  </cols>
  <sheetData>
    <row r="15" spans="2:8" ht="15" thickBot="1" x14ac:dyDescent="0.35"/>
    <row r="16" spans="2:8" ht="15" thickBot="1" x14ac:dyDescent="0.35">
      <c r="B16" s="22" t="s">
        <v>56</v>
      </c>
      <c r="C16" s="23"/>
      <c r="D16" s="23"/>
      <c r="E16" s="24"/>
      <c r="F16" s="186"/>
      <c r="G16" s="199"/>
      <c r="H16" s="187"/>
    </row>
    <row r="17" spans="2:27" ht="15" thickBot="1" x14ac:dyDescent="0.35">
      <c r="B17" s="22" t="s">
        <v>57</v>
      </c>
      <c r="C17" s="23"/>
      <c r="D17" s="23"/>
      <c r="E17" s="24"/>
      <c r="F17" s="188"/>
      <c r="G17" s="192"/>
      <c r="H17" s="189"/>
    </row>
    <row r="18" spans="2:27" ht="15" thickBot="1" x14ac:dyDescent="0.35"/>
    <row r="19" spans="2:27" ht="15" thickBot="1" x14ac:dyDescent="0.35">
      <c r="B19" s="27" t="s">
        <v>58</v>
      </c>
      <c r="C19" s="31"/>
      <c r="D19" s="31"/>
      <c r="E19" s="33"/>
      <c r="F19" s="33"/>
      <c r="G19" s="33"/>
      <c r="H19" s="28"/>
      <c r="I19" s="200" t="s">
        <v>9</v>
      </c>
      <c r="J19" s="201"/>
      <c r="K19" s="201"/>
      <c r="L19" s="203" t="s">
        <v>12</v>
      </c>
      <c r="M19" s="204"/>
      <c r="N19" s="204"/>
      <c r="O19" s="203" t="s">
        <v>13</v>
      </c>
      <c r="P19" s="204"/>
      <c r="Q19" s="205"/>
      <c r="R19" s="59"/>
      <c r="T19" s="196" t="s">
        <v>59</v>
      </c>
      <c r="U19" s="197"/>
      <c r="V19" s="198"/>
      <c r="Z19" s="44" t="s">
        <v>60</v>
      </c>
      <c r="AA19" s="165" t="s">
        <v>61</v>
      </c>
    </row>
    <row r="20" spans="2:27" s="1" customFormat="1" ht="33.75" customHeight="1" thickBot="1" x14ac:dyDescent="0.35">
      <c r="B20" s="29" t="s">
        <v>62</v>
      </c>
      <c r="C20" s="32" t="s">
        <v>63</v>
      </c>
      <c r="D20" s="34" t="s">
        <v>64</v>
      </c>
      <c r="E20" s="34" t="s">
        <v>65</v>
      </c>
      <c r="F20" s="34" t="s">
        <v>66</v>
      </c>
      <c r="G20" s="34" t="s">
        <v>67</v>
      </c>
      <c r="H20" s="30" t="s">
        <v>68</v>
      </c>
      <c r="I20" s="35" t="s">
        <v>69</v>
      </c>
      <c r="J20" s="34" t="s">
        <v>70</v>
      </c>
      <c r="K20" s="144" t="s">
        <v>71</v>
      </c>
      <c r="L20" s="35" t="s">
        <v>69</v>
      </c>
      <c r="M20" s="34" t="s">
        <v>70</v>
      </c>
      <c r="N20" s="144" t="s">
        <v>71</v>
      </c>
      <c r="O20" s="35" t="s">
        <v>69</v>
      </c>
      <c r="P20" s="34" t="s">
        <v>70</v>
      </c>
      <c r="Q20" s="30" t="s">
        <v>71</v>
      </c>
      <c r="R20" s="60"/>
      <c r="T20" s="43" t="s">
        <v>9</v>
      </c>
      <c r="U20" s="46" t="s">
        <v>12</v>
      </c>
      <c r="V20" s="50" t="s">
        <v>13</v>
      </c>
      <c r="Z20" s="72" t="s">
        <v>72</v>
      </c>
      <c r="AA20" s="166" t="s">
        <v>73</v>
      </c>
    </row>
    <row r="21" spans="2:27" x14ac:dyDescent="0.3">
      <c r="B21" s="98" t="s">
        <v>28</v>
      </c>
      <c r="C21" s="99"/>
      <c r="D21" s="111"/>
      <c r="E21" s="103"/>
      <c r="F21" s="100"/>
      <c r="G21" s="100"/>
      <c r="H21" s="101"/>
      <c r="I21" s="102"/>
      <c r="J21" s="100"/>
      <c r="K21" s="129"/>
      <c r="L21" s="172"/>
      <c r="M21" s="145"/>
      <c r="N21" s="145"/>
      <c r="O21" s="177"/>
      <c r="P21" s="146"/>
      <c r="Q21" s="148"/>
      <c r="R21" s="61">
        <f>IF(OR(J21&gt;infoblad!$E$32*1.02,M21&gt;infoblad!$E$34*1.02,Personeelskosten!P21&gt;infoblad!$E$36*1.02), 1,0)</f>
        <v>0</v>
      </c>
      <c r="T21" s="64" t="str">
        <f>IF(OR(I21="",J21="",K21=""),"",K21/J21/I21)</f>
        <v/>
      </c>
      <c r="U21" s="65" t="str">
        <f>IF(OR(L21="",M21="",N21=""),"",N21/M21/L21)</f>
        <v/>
      </c>
      <c r="V21" s="66" t="str">
        <f>IF(OR(O21="",P21="",Q21=""),"",Q21/P21/O21)</f>
        <v/>
      </c>
      <c r="W21" t="str">
        <f>IF(OR(T21="",U21=""),"",IF(OR(U21/T21&gt;1.1,T21/U21&gt;1.1),1,0))</f>
        <v/>
      </c>
      <c r="X21" t="str">
        <f>IF(OR(U21="",V21=""),"",IF(OR(V21/U21&gt;1.1,U21/V21&gt;1.1),1,0))</f>
        <v/>
      </c>
      <c r="Z21" s="69">
        <f>IF(F21="geen",0.95,IF(F21="middelbaar",1.1,IF(F21="bachelor",1.4,IF(F21="master",1.65,0))))*(1+H21*3%)*1600*1.52*POWER(1.015,infoblad!D$16-2011)</f>
        <v>0</v>
      </c>
      <c r="AA21" s="73">
        <f>IF(MAX(T21:V21)&gt;Z21*1.1,1,0)</f>
        <v>0</v>
      </c>
    </row>
    <row r="22" spans="2:27" x14ac:dyDescent="0.3">
      <c r="B22" s="94" t="s">
        <v>28</v>
      </c>
      <c r="C22" s="104"/>
      <c r="D22" s="111"/>
      <c r="E22" s="107"/>
      <c r="F22" s="105"/>
      <c r="G22" s="105"/>
      <c r="H22" s="95"/>
      <c r="I22" s="106"/>
      <c r="J22" s="105"/>
      <c r="K22" s="128"/>
      <c r="L22" s="173"/>
      <c r="M22" s="135"/>
      <c r="N22" s="135"/>
      <c r="O22" s="178"/>
      <c r="P22" s="147"/>
      <c r="Q22" s="141"/>
      <c r="R22" s="61">
        <f>IF(OR(J22&gt;infoblad!$E$32*1.02,M22&gt;infoblad!$E$34*1.02,Personeelskosten!P22&gt;infoblad!$E$36*1.02), 1,0)</f>
        <v>0</v>
      </c>
      <c r="T22" s="64" t="str">
        <f t="shared" ref="T22:T31" si="0">IF(OR(I22="",J22="",K22=""),"",K22/J22/I22)</f>
        <v/>
      </c>
      <c r="U22" s="65" t="str">
        <f t="shared" ref="U22:U31" si="1">IF(OR(L22="",M22="",N22=""),"",N22/M22/L22)</f>
        <v/>
      </c>
      <c r="V22" s="66" t="str">
        <f t="shared" ref="V22:V31" si="2">IF(OR(O22="",P22="",Q22=""),"",Q22/P22/O22)</f>
        <v/>
      </c>
      <c r="W22" t="str">
        <f t="shared" ref="W22:W31" si="3">IF(OR(T22="",U22=""),"",IF(OR(U22/T22&gt;1.1,T22/U22&gt;1.1),1,0))</f>
        <v/>
      </c>
      <c r="X22" t="str">
        <f t="shared" ref="X22:X31" si="4">IF(OR(U22="",V22=""),"",IF(OR(V22/U22&gt;1.1,U22/V22&gt;1.1),1,0))</f>
        <v/>
      </c>
      <c r="Z22" s="70">
        <f>IF(F22="geen",0.95,IF(F22="middelbaar",1.1,IF(F22="bachelor",1.4,IF(F22="master",1.65,0))))*(1+H22*3%)*1600*1.52*POWER(1.015,infoblad!D$16-2011)</f>
        <v>0</v>
      </c>
      <c r="AA22" s="74">
        <f t="shared" ref="AA22:AA31" si="5">IF(MAX(T22:V22)&gt;Z22*1.1,1,0)</f>
        <v>0</v>
      </c>
    </row>
    <row r="23" spans="2:27" x14ac:dyDescent="0.3">
      <c r="B23" s="94" t="s">
        <v>28</v>
      </c>
      <c r="C23" s="104"/>
      <c r="D23" s="111"/>
      <c r="E23" s="107"/>
      <c r="F23" s="105"/>
      <c r="G23" s="105"/>
      <c r="H23" s="95"/>
      <c r="I23" s="106"/>
      <c r="J23" s="105"/>
      <c r="K23" s="128"/>
      <c r="L23" s="174"/>
      <c r="M23" s="135"/>
      <c r="N23" s="135"/>
      <c r="O23" s="178"/>
      <c r="P23" s="147"/>
      <c r="Q23" s="141"/>
      <c r="R23" s="61">
        <f>IF(OR(J23&gt;infoblad!$E$32*1.02,M23&gt;infoblad!$E$34*1.02,Personeelskosten!P23&gt;infoblad!$E$36*1.02), 1,0)</f>
        <v>0</v>
      </c>
      <c r="T23" s="64" t="str">
        <f t="shared" si="0"/>
        <v/>
      </c>
      <c r="U23" s="65" t="str">
        <f t="shared" si="1"/>
        <v/>
      </c>
      <c r="V23" s="66" t="str">
        <f t="shared" si="2"/>
        <v/>
      </c>
      <c r="W23" t="str">
        <f t="shared" si="3"/>
        <v/>
      </c>
      <c r="X23" t="str">
        <f t="shared" si="4"/>
        <v/>
      </c>
      <c r="Z23" s="70">
        <f>IF(F23="geen",0.95,IF(F23="middelbaar",1.1,IF(F23="bachelor",1.4,IF(F23="master",1.65,0))))*(1+H23*3%)*1600*1.52*POWER(1.015,infoblad!D$16-2011)</f>
        <v>0</v>
      </c>
      <c r="AA23" s="74">
        <f t="shared" si="5"/>
        <v>0</v>
      </c>
    </row>
    <row r="24" spans="2:27" x14ac:dyDescent="0.3">
      <c r="B24" s="94" t="s">
        <v>28</v>
      </c>
      <c r="C24" s="104"/>
      <c r="D24" s="111"/>
      <c r="E24" s="107"/>
      <c r="F24" s="105"/>
      <c r="G24" s="105"/>
      <c r="H24" s="95"/>
      <c r="I24" s="106"/>
      <c r="J24" s="105"/>
      <c r="K24" s="128"/>
      <c r="L24" s="173"/>
      <c r="M24" s="135"/>
      <c r="N24" s="135"/>
      <c r="O24" s="178"/>
      <c r="P24" s="147"/>
      <c r="Q24" s="141"/>
      <c r="R24" s="61">
        <f>IF(OR(J24&gt;infoblad!$E$32*1.02,M24&gt;infoblad!$E$34*1.02,Personeelskosten!P24&gt;infoblad!$E$36*1.02), 1,0)</f>
        <v>0</v>
      </c>
      <c r="T24" s="64" t="str">
        <f t="shared" si="0"/>
        <v/>
      </c>
      <c r="U24" s="65" t="str">
        <f t="shared" si="1"/>
        <v/>
      </c>
      <c r="V24" s="66" t="str">
        <f t="shared" si="2"/>
        <v/>
      </c>
      <c r="W24" t="str">
        <f t="shared" si="3"/>
        <v/>
      </c>
      <c r="X24" t="str">
        <f t="shared" si="4"/>
        <v/>
      </c>
      <c r="Z24" s="70">
        <f>IF(F24="geen",0.95,IF(F24="middelbaar",1.1,IF(F24="bachelor",1.4,IF(F24="master",1.65,0))))*(1+H24*3%)*1600*1.52*POWER(1.015,infoblad!D$16-2011)</f>
        <v>0</v>
      </c>
      <c r="AA24" s="74">
        <f t="shared" si="5"/>
        <v>0</v>
      </c>
    </row>
    <row r="25" spans="2:27" x14ac:dyDescent="0.3">
      <c r="B25" s="94" t="s">
        <v>28</v>
      </c>
      <c r="C25" s="104"/>
      <c r="D25" s="111"/>
      <c r="E25" s="107"/>
      <c r="F25" s="105"/>
      <c r="G25" s="105"/>
      <c r="H25" s="95"/>
      <c r="I25" s="106"/>
      <c r="J25" s="105"/>
      <c r="K25" s="128"/>
      <c r="L25" s="173"/>
      <c r="M25" s="135"/>
      <c r="N25" s="135"/>
      <c r="O25" s="178"/>
      <c r="P25" s="147"/>
      <c r="Q25" s="141"/>
      <c r="R25" s="61">
        <f>IF(OR(J25&gt;infoblad!$E$32*1.02,M25&gt;infoblad!$E$34*1.02,Personeelskosten!P25&gt;infoblad!$E$36*1.02), 1,0)</f>
        <v>0</v>
      </c>
      <c r="T25" s="64" t="str">
        <f t="shared" si="0"/>
        <v/>
      </c>
      <c r="U25" s="65" t="str">
        <f t="shared" si="1"/>
        <v/>
      </c>
      <c r="V25" s="66" t="str">
        <f t="shared" si="2"/>
        <v/>
      </c>
      <c r="W25" t="str">
        <f t="shared" si="3"/>
        <v/>
      </c>
      <c r="X25" t="str">
        <f t="shared" si="4"/>
        <v/>
      </c>
      <c r="Z25" s="70">
        <f>IF(F25="geen",0.95,IF(F25="middelbaar",1.1,IF(F25="bachelor",1.4,IF(F25="master",1.65,0))))*(1+H25*3%)*1600*1.52*POWER(1.015,infoblad!D$16-2011)</f>
        <v>0</v>
      </c>
      <c r="AA25" s="74">
        <f t="shared" si="5"/>
        <v>0</v>
      </c>
    </row>
    <row r="26" spans="2:27" x14ac:dyDescent="0.3">
      <c r="B26" s="94" t="s">
        <v>28</v>
      </c>
      <c r="C26" s="104"/>
      <c r="D26" s="111"/>
      <c r="E26" s="107"/>
      <c r="F26" s="105"/>
      <c r="G26" s="105"/>
      <c r="H26" s="95"/>
      <c r="I26" s="106"/>
      <c r="J26" s="105"/>
      <c r="K26" s="128"/>
      <c r="L26" s="173"/>
      <c r="M26" s="135"/>
      <c r="N26" s="135"/>
      <c r="O26" s="178"/>
      <c r="P26" s="147"/>
      <c r="Q26" s="141"/>
      <c r="R26" s="61">
        <f>IF(OR(J26&gt;infoblad!$E$32*1.02,M26&gt;infoblad!$E$34*1.02,Personeelskosten!P26&gt;infoblad!$E$36*1.02), 1,0)</f>
        <v>0</v>
      </c>
      <c r="T26" s="64" t="str">
        <f t="shared" si="0"/>
        <v/>
      </c>
      <c r="U26" s="65" t="str">
        <f t="shared" si="1"/>
        <v/>
      </c>
      <c r="V26" s="66" t="str">
        <f t="shared" si="2"/>
        <v/>
      </c>
      <c r="W26" t="str">
        <f t="shared" si="3"/>
        <v/>
      </c>
      <c r="X26" t="str">
        <f t="shared" si="4"/>
        <v/>
      </c>
      <c r="Z26" s="70">
        <f>IF(F26="geen",0.95,IF(F26="middelbaar",1.1,IF(F26="bachelor",1.4,IF(F26="master",1.65,0))))*(1+H26*3%)*1600*1.52*POWER(1.015,infoblad!D$16-2011)</f>
        <v>0</v>
      </c>
      <c r="AA26" s="74">
        <f t="shared" si="5"/>
        <v>0</v>
      </c>
    </row>
    <row r="27" spans="2:27" x14ac:dyDescent="0.3">
      <c r="B27" s="94" t="s">
        <v>28</v>
      </c>
      <c r="C27" s="104"/>
      <c r="D27" s="111"/>
      <c r="E27" s="107"/>
      <c r="F27" s="105"/>
      <c r="G27" s="105"/>
      <c r="H27" s="95"/>
      <c r="I27" s="106"/>
      <c r="J27" s="105"/>
      <c r="K27" s="128"/>
      <c r="L27" s="173"/>
      <c r="M27" s="135"/>
      <c r="N27" s="135"/>
      <c r="O27" s="178"/>
      <c r="P27" s="147"/>
      <c r="Q27" s="141"/>
      <c r="R27" s="61">
        <f>IF(OR(J27&gt;infoblad!$E$32*1.02,M27&gt;infoblad!$E$34*1.02,Personeelskosten!P27&gt;infoblad!$E$36*1.02), 1,0)</f>
        <v>0</v>
      </c>
      <c r="T27" s="64" t="str">
        <f t="shared" si="0"/>
        <v/>
      </c>
      <c r="U27" s="65" t="str">
        <f t="shared" si="1"/>
        <v/>
      </c>
      <c r="V27" s="66" t="str">
        <f t="shared" si="2"/>
        <v/>
      </c>
      <c r="W27" t="str">
        <f t="shared" si="3"/>
        <v/>
      </c>
      <c r="X27" t="str">
        <f t="shared" si="4"/>
        <v/>
      </c>
      <c r="Z27" s="70">
        <f>IF(F27="geen",0.95,IF(F27="middelbaar",1.1,IF(F27="bachelor",1.4,IF(F27="master",1.65,0))))*(1+H27*3%)*1600*1.52*POWER(1.015,infoblad!D$16-2011)</f>
        <v>0</v>
      </c>
      <c r="AA27" s="74">
        <f t="shared" si="5"/>
        <v>0</v>
      </c>
    </row>
    <row r="28" spans="2:27" x14ac:dyDescent="0.3">
      <c r="B28" s="94" t="s">
        <v>28</v>
      </c>
      <c r="C28" s="104"/>
      <c r="D28" s="111"/>
      <c r="E28" s="107"/>
      <c r="F28" s="105"/>
      <c r="G28" s="105"/>
      <c r="H28" s="95"/>
      <c r="I28" s="106"/>
      <c r="J28" s="105"/>
      <c r="K28" s="128"/>
      <c r="L28" s="173"/>
      <c r="M28" s="135"/>
      <c r="N28" s="135"/>
      <c r="O28" s="178"/>
      <c r="P28" s="147"/>
      <c r="Q28" s="141"/>
      <c r="R28" s="61">
        <f>IF(OR(J28&gt;infoblad!$E$32*1.02,M28&gt;infoblad!$E$34*1.02,Personeelskosten!P28&gt;infoblad!$E$36*1.02), 1,0)</f>
        <v>0</v>
      </c>
      <c r="T28" s="64" t="str">
        <f t="shared" si="0"/>
        <v/>
      </c>
      <c r="U28" s="65" t="str">
        <f t="shared" si="1"/>
        <v/>
      </c>
      <c r="V28" s="66" t="str">
        <f t="shared" si="2"/>
        <v/>
      </c>
      <c r="W28" t="str">
        <f t="shared" si="3"/>
        <v/>
      </c>
      <c r="X28" t="str">
        <f t="shared" si="4"/>
        <v/>
      </c>
      <c r="Z28" s="70">
        <f>IF(F28="geen",0.95,IF(F28="middelbaar",1.1,IF(F28="bachelor",1.4,IF(F28="master",1.65,0))))*(1+H28*3%)*1600*1.52*POWER(1.015,infoblad!D$16-2011)</f>
        <v>0</v>
      </c>
      <c r="AA28" s="74">
        <f t="shared" si="5"/>
        <v>0</v>
      </c>
    </row>
    <row r="29" spans="2:27" x14ac:dyDescent="0.3">
      <c r="B29" s="94" t="s">
        <v>28</v>
      </c>
      <c r="C29" s="104"/>
      <c r="D29" s="111"/>
      <c r="E29" s="107"/>
      <c r="F29" s="105"/>
      <c r="G29" s="105"/>
      <c r="H29" s="95"/>
      <c r="I29" s="106"/>
      <c r="J29" s="105"/>
      <c r="K29" s="128"/>
      <c r="L29" s="173"/>
      <c r="M29" s="135"/>
      <c r="N29" s="135"/>
      <c r="O29" s="178"/>
      <c r="P29" s="147"/>
      <c r="Q29" s="141"/>
      <c r="R29" s="61">
        <f>IF(OR(J29&gt;infoblad!$E$32*1.02,M29&gt;infoblad!$E$34*1.02,Personeelskosten!P29&gt;infoblad!$E$36*1.02), 1,0)</f>
        <v>0</v>
      </c>
      <c r="T29" s="64" t="str">
        <f t="shared" si="0"/>
        <v/>
      </c>
      <c r="U29" s="65" t="str">
        <f t="shared" si="1"/>
        <v/>
      </c>
      <c r="V29" s="66" t="str">
        <f t="shared" si="2"/>
        <v/>
      </c>
      <c r="W29" t="str">
        <f t="shared" si="3"/>
        <v/>
      </c>
      <c r="X29" t="str">
        <f t="shared" si="4"/>
        <v/>
      </c>
      <c r="Z29" s="70">
        <f>IF(F29="geen",0.95,IF(F29="middelbaar",1.1,IF(F29="bachelor",1.4,IF(F29="master",1.65,0))))*(1+H29*3%)*1600*1.52*POWER(1.015,infoblad!D$16-2011)</f>
        <v>0</v>
      </c>
      <c r="AA29" s="74">
        <f t="shared" si="5"/>
        <v>0</v>
      </c>
    </row>
    <row r="30" spans="2:27" x14ac:dyDescent="0.3">
      <c r="B30" s="94" t="s">
        <v>28</v>
      </c>
      <c r="C30" s="104"/>
      <c r="D30" s="111"/>
      <c r="E30" s="107"/>
      <c r="F30" s="105"/>
      <c r="G30" s="105"/>
      <c r="H30" s="95"/>
      <c r="I30" s="106"/>
      <c r="J30" s="105"/>
      <c r="K30" s="128"/>
      <c r="L30" s="173"/>
      <c r="M30" s="135"/>
      <c r="N30" s="135"/>
      <c r="O30" s="178"/>
      <c r="P30" s="147"/>
      <c r="Q30" s="141"/>
      <c r="R30" s="61">
        <f>IF(OR(J30&gt;infoblad!$E$32*1.02,M30&gt;infoblad!$E$34*1.02,Personeelskosten!P30&gt;infoblad!$E$36*1.02), 1,0)</f>
        <v>0</v>
      </c>
      <c r="T30" s="64" t="str">
        <f t="shared" si="0"/>
        <v/>
      </c>
      <c r="U30" s="65" t="str">
        <f t="shared" si="1"/>
        <v/>
      </c>
      <c r="V30" s="66" t="str">
        <f t="shared" si="2"/>
        <v/>
      </c>
      <c r="W30" t="str">
        <f t="shared" si="3"/>
        <v/>
      </c>
      <c r="X30" t="str">
        <f t="shared" si="4"/>
        <v/>
      </c>
      <c r="Z30" s="70">
        <f>IF(F30="geen",0.95,IF(F30="middelbaar",1.1,IF(F30="bachelor",1.4,IF(F30="master",1.65,0))))*(1+H30*3%)*1600*1.52*POWER(1.015,infoblad!D$16-2011)</f>
        <v>0</v>
      </c>
      <c r="AA30" s="74">
        <f t="shared" si="5"/>
        <v>0</v>
      </c>
    </row>
    <row r="31" spans="2:27" ht="15" thickBot="1" x14ac:dyDescent="0.35">
      <c r="B31" s="94" t="s">
        <v>28</v>
      </c>
      <c r="C31" s="104"/>
      <c r="D31" s="111"/>
      <c r="E31" s="107"/>
      <c r="F31" s="105"/>
      <c r="G31" s="105"/>
      <c r="H31" s="95"/>
      <c r="I31" s="106"/>
      <c r="J31" s="105"/>
      <c r="K31" s="128"/>
      <c r="L31" s="175"/>
      <c r="M31" s="138"/>
      <c r="N31" s="138"/>
      <c r="O31" s="179"/>
      <c r="P31" s="149"/>
      <c r="Q31" s="143"/>
      <c r="R31" s="61">
        <f>IF(OR(J31&gt;infoblad!$E$32*1.02,M31&gt;infoblad!$E$34*1.02,Personeelskosten!P31&gt;infoblad!$E$36*1.02), 1,0)</f>
        <v>0</v>
      </c>
      <c r="T31" s="64" t="str">
        <f t="shared" si="0"/>
        <v/>
      </c>
      <c r="U31" s="65" t="str">
        <f t="shared" si="1"/>
        <v/>
      </c>
      <c r="V31" s="66" t="str">
        <f t="shared" si="2"/>
        <v/>
      </c>
      <c r="W31" t="str">
        <f t="shared" si="3"/>
        <v/>
      </c>
      <c r="X31" t="str">
        <f t="shared" si="4"/>
        <v/>
      </c>
      <c r="Z31" s="70">
        <f>IF(F31="geen",0.95,IF(F31="middelbaar",1.1,IF(F31="bachelor",1.4,IF(F31="master",1.65,0))))*(1+H31*3%)*1600*1.52*POWER(1.015,infoblad!D$16-2011)</f>
        <v>0</v>
      </c>
      <c r="AA31" s="75">
        <f t="shared" si="5"/>
        <v>0</v>
      </c>
    </row>
    <row r="32" spans="2:27" ht="15" thickBot="1" x14ac:dyDescent="0.35">
      <c r="B32" s="22" t="s">
        <v>74</v>
      </c>
      <c r="C32" s="77">
        <f>IFERROR(VLOOKUP("vast",C21:C31,1,FALSE),0)</f>
        <v>0</v>
      </c>
      <c r="D32" s="77">
        <f>IFERROR(VLOOKUP("andere organisatie",D21:D31,1,FALSE),0)</f>
        <v>0</v>
      </c>
      <c r="E32" s="39"/>
      <c r="F32" s="39"/>
      <c r="G32" s="39"/>
      <c r="H32" s="24"/>
      <c r="I32" s="38"/>
      <c r="J32" s="39"/>
      <c r="K32" s="41">
        <f>SUM(K21:K31)</f>
        <v>0</v>
      </c>
      <c r="L32" s="130"/>
      <c r="M32" s="131"/>
      <c r="N32" s="176" t="str">
        <f>IF(OR(infoblad!D26="drie fasen",infoblad!D26="twee fasen"),SUM(N21:N31),"")</f>
        <v/>
      </c>
      <c r="O32" s="130"/>
      <c r="P32" s="133"/>
      <c r="Q32" s="132" t="str">
        <f>IF(infoblad!D26="drie fasen",SUM(Q21:Q31),"")</f>
        <v/>
      </c>
      <c r="R32" s="62">
        <f>SUM(R21:R31)</f>
        <v>0</v>
      </c>
      <c r="T32" s="67"/>
      <c r="U32" s="68"/>
      <c r="V32" s="41"/>
      <c r="W32" s="16">
        <f>SUM(W21:W31)</f>
        <v>0</v>
      </c>
      <c r="X32" s="16">
        <f>SUM(X21:X31)</f>
        <v>0</v>
      </c>
      <c r="Z32" s="19"/>
      <c r="AA32" s="76">
        <f>SUM(AA21:AA31)</f>
        <v>0</v>
      </c>
    </row>
    <row r="41" spans="2:17" ht="15" thickBot="1" x14ac:dyDescent="0.35"/>
    <row r="42" spans="2:17" x14ac:dyDescent="0.3">
      <c r="B42" s="27" t="s">
        <v>75</v>
      </c>
      <c r="C42" s="31"/>
      <c r="D42" s="31"/>
      <c r="E42" s="33"/>
      <c r="F42" s="33"/>
      <c r="G42" s="33"/>
      <c r="H42" s="28"/>
      <c r="I42" s="200" t="s">
        <v>9</v>
      </c>
      <c r="J42" s="201"/>
      <c r="K42" s="202"/>
      <c r="L42" s="203" t="s">
        <v>12</v>
      </c>
      <c r="M42" s="204"/>
      <c r="N42" s="205"/>
      <c r="O42" s="203" t="s">
        <v>13</v>
      </c>
      <c r="P42" s="204"/>
      <c r="Q42" s="205"/>
    </row>
    <row r="43" spans="2:17" ht="28.8" x14ac:dyDescent="0.3">
      <c r="B43" s="29" t="s">
        <v>62</v>
      </c>
      <c r="C43" s="32" t="s">
        <v>63</v>
      </c>
      <c r="D43" s="32" t="s">
        <v>64</v>
      </c>
      <c r="E43" s="34" t="s">
        <v>65</v>
      </c>
      <c r="F43" s="34" t="s">
        <v>66</v>
      </c>
      <c r="G43" s="34" t="s">
        <v>67</v>
      </c>
      <c r="H43" s="30" t="s">
        <v>68</v>
      </c>
      <c r="I43" s="35" t="s">
        <v>69</v>
      </c>
      <c r="J43" s="34" t="s">
        <v>70</v>
      </c>
      <c r="K43" s="30" t="s">
        <v>71</v>
      </c>
      <c r="L43" s="35" t="s">
        <v>69</v>
      </c>
      <c r="M43" s="34" t="s">
        <v>70</v>
      </c>
      <c r="N43" s="30" t="s">
        <v>71</v>
      </c>
      <c r="O43" s="35" t="s">
        <v>69</v>
      </c>
      <c r="P43" s="34" t="s">
        <v>70</v>
      </c>
      <c r="Q43" s="30" t="s">
        <v>71</v>
      </c>
    </row>
    <row r="44" spans="2:17" x14ac:dyDescent="0.3">
      <c r="B44" s="98" t="s">
        <v>28</v>
      </c>
      <c r="C44" s="99"/>
      <c r="D44" s="108"/>
      <c r="E44" s="100"/>
      <c r="F44" s="100"/>
      <c r="G44" s="100"/>
      <c r="H44" s="101"/>
      <c r="I44" s="102">
        <v>0.9</v>
      </c>
      <c r="J44" s="100"/>
      <c r="K44" s="129"/>
      <c r="L44" s="173">
        <v>0.9</v>
      </c>
      <c r="M44" s="135"/>
      <c r="N44" s="136"/>
      <c r="O44" s="134"/>
      <c r="P44" s="140"/>
      <c r="Q44" s="141"/>
    </row>
    <row r="45" spans="2:17" x14ac:dyDescent="0.3">
      <c r="B45" s="94" t="s">
        <v>28</v>
      </c>
      <c r="C45" s="104"/>
      <c r="D45" s="109"/>
      <c r="E45" s="105"/>
      <c r="F45" s="105"/>
      <c r="G45" s="105"/>
      <c r="H45" s="95"/>
      <c r="I45" s="106"/>
      <c r="J45" s="105"/>
      <c r="K45" s="128"/>
      <c r="L45" s="173"/>
      <c r="M45" s="135"/>
      <c r="N45" s="136"/>
      <c r="O45" s="134"/>
      <c r="P45" s="140"/>
      <c r="Q45" s="141"/>
    </row>
    <row r="46" spans="2:17" x14ac:dyDescent="0.3">
      <c r="B46" s="94" t="s">
        <v>28</v>
      </c>
      <c r="C46" s="104"/>
      <c r="D46" s="109"/>
      <c r="E46" s="105"/>
      <c r="F46" s="105"/>
      <c r="G46" s="105"/>
      <c r="H46" s="95"/>
      <c r="I46" s="106"/>
      <c r="J46" s="105"/>
      <c r="K46" s="128"/>
      <c r="L46" s="173"/>
      <c r="M46" s="135"/>
      <c r="N46" s="136"/>
      <c r="O46" s="134"/>
      <c r="P46" s="140"/>
      <c r="Q46" s="141"/>
    </row>
    <row r="47" spans="2:17" x14ac:dyDescent="0.3">
      <c r="B47" s="94" t="s">
        <v>28</v>
      </c>
      <c r="C47" s="104"/>
      <c r="D47" s="109"/>
      <c r="E47" s="105"/>
      <c r="F47" s="105"/>
      <c r="G47" s="105"/>
      <c r="H47" s="95"/>
      <c r="I47" s="106"/>
      <c r="J47" s="105"/>
      <c r="K47" s="128"/>
      <c r="L47" s="173"/>
      <c r="M47" s="135"/>
      <c r="N47" s="136"/>
      <c r="O47" s="134"/>
      <c r="P47" s="140"/>
      <c r="Q47" s="141"/>
    </row>
    <row r="48" spans="2:17" x14ac:dyDescent="0.3">
      <c r="B48" s="94" t="s">
        <v>28</v>
      </c>
      <c r="C48" s="104"/>
      <c r="D48" s="109"/>
      <c r="E48" s="105"/>
      <c r="F48" s="105"/>
      <c r="G48" s="105"/>
      <c r="H48" s="95"/>
      <c r="I48" s="106"/>
      <c r="J48" s="105"/>
      <c r="K48" s="128"/>
      <c r="L48" s="173"/>
      <c r="M48" s="135"/>
      <c r="N48" s="136"/>
      <c r="O48" s="134"/>
      <c r="P48" s="140"/>
      <c r="Q48" s="141"/>
    </row>
    <row r="49" spans="2:17" x14ac:dyDescent="0.3">
      <c r="B49" s="94" t="s">
        <v>28</v>
      </c>
      <c r="C49" s="104"/>
      <c r="D49" s="109"/>
      <c r="E49" s="105"/>
      <c r="F49" s="105"/>
      <c r="G49" s="105"/>
      <c r="H49" s="95"/>
      <c r="I49" s="106"/>
      <c r="J49" s="105"/>
      <c r="K49" s="128"/>
      <c r="L49" s="173"/>
      <c r="M49" s="135"/>
      <c r="N49" s="136"/>
      <c r="O49" s="134"/>
      <c r="P49" s="140"/>
      <c r="Q49" s="141"/>
    </row>
    <row r="50" spans="2:17" x14ac:dyDescent="0.3">
      <c r="B50" s="94" t="s">
        <v>28</v>
      </c>
      <c r="C50" s="104"/>
      <c r="D50" s="109"/>
      <c r="E50" s="105"/>
      <c r="F50" s="105"/>
      <c r="G50" s="105"/>
      <c r="H50" s="95"/>
      <c r="I50" s="106"/>
      <c r="J50" s="105"/>
      <c r="K50" s="128"/>
      <c r="L50" s="173"/>
      <c r="M50" s="135"/>
      <c r="N50" s="136"/>
      <c r="O50" s="134"/>
      <c r="P50" s="140"/>
      <c r="Q50" s="141"/>
    </row>
    <row r="51" spans="2:17" x14ac:dyDescent="0.3">
      <c r="B51" s="94" t="s">
        <v>28</v>
      </c>
      <c r="C51" s="104"/>
      <c r="D51" s="109"/>
      <c r="E51" s="105"/>
      <c r="F51" s="105"/>
      <c r="G51" s="105"/>
      <c r="H51" s="95"/>
      <c r="I51" s="106"/>
      <c r="J51" s="105"/>
      <c r="K51" s="128"/>
      <c r="L51" s="173"/>
      <c r="M51" s="135"/>
      <c r="N51" s="136"/>
      <c r="O51" s="134"/>
      <c r="P51" s="140"/>
      <c r="Q51" s="141"/>
    </row>
    <row r="52" spans="2:17" x14ac:dyDescent="0.3">
      <c r="B52" s="94" t="s">
        <v>28</v>
      </c>
      <c r="C52" s="104"/>
      <c r="D52" s="109"/>
      <c r="E52" s="105"/>
      <c r="F52" s="105"/>
      <c r="G52" s="105"/>
      <c r="H52" s="95"/>
      <c r="I52" s="106"/>
      <c r="J52" s="105"/>
      <c r="K52" s="128"/>
      <c r="L52" s="173"/>
      <c r="M52" s="135"/>
      <c r="N52" s="136"/>
      <c r="O52" s="134"/>
      <c r="P52" s="140"/>
      <c r="Q52" s="141"/>
    </row>
    <row r="53" spans="2:17" x14ac:dyDescent="0.3">
      <c r="B53" s="94" t="s">
        <v>28</v>
      </c>
      <c r="C53" s="104"/>
      <c r="D53" s="109"/>
      <c r="E53" s="105"/>
      <c r="F53" s="105"/>
      <c r="G53" s="105"/>
      <c r="H53" s="95"/>
      <c r="I53" s="106"/>
      <c r="J53" s="105"/>
      <c r="K53" s="128"/>
      <c r="L53" s="173"/>
      <c r="M53" s="135"/>
      <c r="N53" s="136"/>
      <c r="O53" s="134"/>
      <c r="P53" s="140"/>
      <c r="Q53" s="141"/>
    </row>
    <row r="54" spans="2:17" ht="15" thickBot="1" x14ac:dyDescent="0.35">
      <c r="B54" s="94" t="s">
        <v>28</v>
      </c>
      <c r="C54" s="104"/>
      <c r="D54" s="110"/>
      <c r="E54" s="105"/>
      <c r="F54" s="105"/>
      <c r="G54" s="105"/>
      <c r="H54" s="95"/>
      <c r="I54" s="106"/>
      <c r="J54" s="105"/>
      <c r="K54" s="128"/>
      <c r="L54" s="175"/>
      <c r="M54" s="138"/>
      <c r="N54" s="139"/>
      <c r="O54" s="137"/>
      <c r="P54" s="142"/>
      <c r="Q54" s="143"/>
    </row>
    <row r="55" spans="2:17" ht="15" thickBot="1" x14ac:dyDescent="0.35">
      <c r="B55" s="22" t="s">
        <v>74</v>
      </c>
      <c r="C55" s="40"/>
      <c r="D55" s="40"/>
      <c r="E55" s="39"/>
      <c r="F55" s="39"/>
      <c r="G55" s="39"/>
      <c r="H55" s="24"/>
      <c r="I55" s="38"/>
      <c r="J55" s="39"/>
      <c r="K55" s="41">
        <f>SUM(K44:K54)</f>
        <v>0</v>
      </c>
      <c r="L55" s="130"/>
      <c r="M55" s="131"/>
      <c r="N55" s="132" t="str">
        <f>IF(OR(infoblad!D26="drie fasen",infoblad!D26="twee fasen"),SUM(N44:N54),"")</f>
        <v/>
      </c>
      <c r="O55" s="130"/>
      <c r="P55" s="133"/>
      <c r="Q55" s="132" t="str">
        <f>IF(infoblad!D26="drie fasen",SUM(Q44:Q54),"")</f>
        <v/>
      </c>
    </row>
  </sheetData>
  <sheetProtection algorithmName="SHA-512" hashValue="PcBnrImMtM1dDjD8sLOazaelYriXJPyeLCLlSkvt6kbNZnTkzrb68ZulfwUUvu4jdxZO7xXuiH2F8xJfI6DHdA==" saltValue="Jq9XxIshagXn9ZRDM5lgdA==" spinCount="100000" sheet="1" objects="1" scenarios="1" insertRows="0"/>
  <mergeCells count="9">
    <mergeCell ref="T19:V19"/>
    <mergeCell ref="F16:H16"/>
    <mergeCell ref="I42:K42"/>
    <mergeCell ref="L42:N42"/>
    <mergeCell ref="O42:Q42"/>
    <mergeCell ref="I19:K19"/>
    <mergeCell ref="L19:N19"/>
    <mergeCell ref="O19:Q19"/>
    <mergeCell ref="F17:H17"/>
  </mergeCells>
  <dataValidations count="7">
    <dataValidation type="decimal" allowBlank="1" showInputMessage="1" showErrorMessage="1" errorTitle="ongeldige waarde" error="De tewerkstellingsbreuk moet groter zijn dan 0 en kleiner dan 1." sqref="I21:I32 I44:I55" xr:uid="{00000000-0002-0000-0300-000000000000}">
      <formula1>0</formula1>
      <formula2>1</formula2>
    </dataValidation>
    <dataValidation type="decimal" allowBlank="1" showInputMessage="1" showErrorMessage="1" sqref="J32 J55" xr:uid="{00000000-0002-0000-0300-000001000000}">
      <formula1>0</formula1>
      <formula2>12</formula2>
    </dataValidation>
    <dataValidation type="list" allowBlank="1" showInputMessage="1" showErrorMessage="1" sqref="D55 C21:C31 C44:C55" xr:uid="{00000000-0002-0000-0300-000002000000}">
      <formula1>"tijdelijk, vast"</formula1>
    </dataValidation>
    <dataValidation type="list" allowBlank="1" showInputMessage="1" showErrorMessage="1" sqref="F44:F55 F22:F31" xr:uid="{00000000-0002-0000-0300-000003000000}">
      <formula1>"Master, Bachelor,Middelbaar, Geen"</formula1>
    </dataValidation>
    <dataValidation type="decimal" errorStyle="warning" operator="lessThanOrEqual" allowBlank="1" showInputMessage="1" showErrorMessage="1" errorTitle="Fout" error="U heb een groter aantal maanden ingegeven dan deze fase van het project duurt (zie infoblad)." sqref="J44:J54" xr:uid="{00000000-0002-0000-0300-000004000000}">
      <formula1>(E$22)*1.01</formula1>
    </dataValidation>
    <dataValidation type="list" allowBlank="1" showInputMessage="1" showErrorMessage="1" sqref="F21" xr:uid="{00000000-0002-0000-0300-000005000000}">
      <formula1>"Master,Bachelor,Middelbaar, Geen"</formula1>
    </dataValidation>
    <dataValidation type="list" allowBlank="1" showInputMessage="1" showErrorMessage="1" sqref="D21:D31" xr:uid="{00000000-0002-0000-0300-000006000000}">
      <formula1>"de aanvrager, andere organisatie"</formula1>
    </dataValidation>
  </dataValidations>
  <pageMargins left="0.25" right="0.25" top="0.75" bottom="0.75" header="0.3" footer="0.3"/>
  <pageSetup paperSize="9" scale="70"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FC3EFC54-F1B5-4BB7-9EAC-1232D9CC488A}">
            <xm:f>infoblad!$D$26="één (enige) fase"</xm:f>
            <x14:dxf>
              <fill>
                <patternFill>
                  <bgColor theme="0" tint="-0.14996795556505021"/>
                </patternFill>
              </fill>
            </x14:dxf>
          </x14:cfRule>
          <xm:sqref>L44:N54</xm:sqref>
        </x14:conditionalFormatting>
        <x14:conditionalFormatting xmlns:xm="http://schemas.microsoft.com/office/excel/2006/main">
          <x14:cfRule type="expression" priority="4" id="{51760271-1610-42D7-B00F-3D650DEE76F6}">
            <xm:f>OR(infoblad!$D$26="één (enige) fase",infoblad!$D$26="twee fasen")</xm:f>
            <x14:dxf>
              <fill>
                <patternFill>
                  <bgColor theme="0" tint="-0.14996795556505021"/>
                </patternFill>
              </fill>
            </x14:dxf>
          </x14:cfRule>
          <xm:sqref>O44:Q54</xm:sqref>
        </x14:conditionalFormatting>
        <x14:conditionalFormatting xmlns:xm="http://schemas.microsoft.com/office/excel/2006/main">
          <x14:cfRule type="expression" priority="3" id="{21DD0461-E58B-4208-A41A-38B32327A7CC}">
            <xm:f>infoblad!$D$26="één (enige) fase"</xm:f>
            <x14:dxf>
              <fill>
                <patternFill>
                  <bgColor theme="0" tint="-0.14996795556505021"/>
                </patternFill>
              </fill>
            </x14:dxf>
          </x14:cfRule>
          <xm:sqref>L21:N31</xm:sqref>
        </x14:conditionalFormatting>
        <x14:conditionalFormatting xmlns:xm="http://schemas.microsoft.com/office/excel/2006/main">
          <x14:cfRule type="expression" priority="2" id="{07F2C026-31F5-41E1-9823-79992F74FA7F}">
            <xm:f>OR(infoblad!$D$26="één (enige) fase",infoblad!$D$26="twee fasen")</xm:f>
            <x14:dxf>
              <fill>
                <patternFill>
                  <bgColor theme="0" tint="-0.14996795556505021"/>
                </patternFill>
              </fill>
            </x14:dxf>
          </x14:cfRule>
          <xm:sqref>O21:Q31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FF0000"/>
    <pageSetUpPr fitToPage="1"/>
  </sheetPr>
  <dimension ref="A6:G29"/>
  <sheetViews>
    <sheetView workbookViewId="0">
      <selection activeCell="D17" sqref="D17"/>
    </sheetView>
  </sheetViews>
  <sheetFormatPr defaultRowHeight="14.4" x14ac:dyDescent="0.3"/>
  <cols>
    <col min="1" max="1" width="3" customWidth="1"/>
    <col min="2" max="2" width="5" customWidth="1"/>
    <col min="3" max="3" width="60.6640625" customWidth="1"/>
    <col min="4" max="4" width="105.6640625" customWidth="1"/>
    <col min="5" max="6" width="9.6640625" bestFit="1" customWidth="1"/>
  </cols>
  <sheetData>
    <row r="6" spans="1:7" ht="25.2" customHeight="1" x14ac:dyDescent="0.3"/>
    <row r="7" spans="1:7" x14ac:dyDescent="0.3">
      <c r="A7" s="2" t="s">
        <v>76</v>
      </c>
    </row>
    <row r="8" spans="1:7" x14ac:dyDescent="0.3">
      <c r="B8" t="s">
        <v>77</v>
      </c>
      <c r="D8" s="1"/>
    </row>
    <row r="9" spans="1:7" x14ac:dyDescent="0.3">
      <c r="C9" s="81" t="s">
        <v>78</v>
      </c>
      <c r="D9" s="61">
        <f>infoblad!D34-infoblad!D33-1</f>
        <v>-1</v>
      </c>
      <c r="G9" s="116"/>
    </row>
    <row r="10" spans="1:7" x14ac:dyDescent="0.3">
      <c r="C10" s="81"/>
      <c r="D10" s="61" t="str">
        <f>IF(D9&lt;&gt;0, "!Waarschuwing - de eerste fase sluit niet aan op de tweede fase", "OK")</f>
        <v>!Waarschuwing - de eerste fase sluit niet aan op de tweede fase</v>
      </c>
    </row>
    <row r="11" spans="1:7" x14ac:dyDescent="0.3">
      <c r="C11" s="81" t="s">
        <v>79</v>
      </c>
      <c r="D11" s="61">
        <f>infoblad!D36-infoblad!D35-1</f>
        <v>-1</v>
      </c>
    </row>
    <row r="12" spans="1:7" x14ac:dyDescent="0.3">
      <c r="C12" s="81"/>
      <c r="D12" s="61" t="str">
        <f>IF(D11&lt;&gt;0, "!Waarschuwing - de tweede fase sluit niet aan op de derde fase", "OK")</f>
        <v>!Waarschuwing - de tweede fase sluit niet aan op de derde fase</v>
      </c>
    </row>
    <row r="13" spans="1:7" x14ac:dyDescent="0.3">
      <c r="D13" s="1"/>
    </row>
    <row r="14" spans="1:7" x14ac:dyDescent="0.3">
      <c r="B14" t="s">
        <v>80</v>
      </c>
      <c r="D14" s="1" t="str">
        <f>IF(YEAR(IF(infoblad!D28=infoblad!B32,infoblad!D32,IF(infoblad!D28=infoblad!B34,infoblad!D34,infoblad!D36)))=infoblad!D16, "jaar OK", "!Fout - de huidige fase van het project moet starten in het jaar waarvoor het aangevraagd wordt")</f>
        <v>!Fout - de huidige fase van het project moet starten in het jaar waarvoor het aangevraagd wordt</v>
      </c>
    </row>
    <row r="15" spans="1:7" x14ac:dyDescent="0.3">
      <c r="D15" s="61" t="str">
        <f>IF(AND(IF(infoblad!D28=infoblad!B32,infoblad!D32,IF(infoblad!D28=infoblad!B34,infoblad!D34,infoblad!D36))&gt;=infoblad!D18,IF(infoblad!D28=infoblad!B32,infoblad!D32,IF(infoblad!D28=infoblad!B34,infoblad!D34,infoblad!D36))&lt;E15), "jaarronde OK", "!Waarschuwing - de startdatum van het project komt niet overeen met de jaarronde waarin u de subsidie aanvraagt")</f>
        <v>!Waarschuwing - de startdatum van het project komt niet overeen met de jaarronde waarin u de subsidie aanvraagt</v>
      </c>
      <c r="E15" s="151" t="str">
        <f>IF(OR(infoblad!D16="",infoblad!D17=""),"", IF(infoblad!D17="eerste jaarhelft",DATE(infoblad!D16,7,1),DATE(infoblad!D16+1,1,1)))</f>
        <v/>
      </c>
    </row>
    <row r="16" spans="1:7" x14ac:dyDescent="0.3">
      <c r="D16" s="1"/>
    </row>
    <row r="17" spans="1:4" x14ac:dyDescent="0.3">
      <c r="A17" s="2" t="s">
        <v>81</v>
      </c>
      <c r="D17" s="1"/>
    </row>
    <row r="18" spans="1:4" x14ac:dyDescent="0.3">
      <c r="B18" t="s">
        <v>82</v>
      </c>
      <c r="D18" s="1" t="str">
        <f>IF(ROUND(Begroting!$C$36,0)-ROUND(Begroting!$C$63,0)=0, "OK", "!Waarschuwing - De begroting is niet in evenwicht voor deze fase")</f>
        <v>OK</v>
      </c>
    </row>
    <row r="19" spans="1:4" x14ac:dyDescent="0.3">
      <c r="B19" t="s">
        <v>83</v>
      </c>
      <c r="D19" s="61" t="e">
        <f>IF(ROUND(Begroting!$D$36,0)-ROUND(Begroting!$D$63,0)=0, "OK", "!Waarschuwing - De begroting is niet in evenwicht voor deze fase")</f>
        <v>#VALUE!</v>
      </c>
    </row>
    <row r="20" spans="1:4" x14ac:dyDescent="0.3">
      <c r="B20" t="s">
        <v>84</v>
      </c>
      <c r="D20" s="61" t="e">
        <f>IF(ROUND(Begroting!$E$36,0)-ROUND(Begroting!$E$63,0)=0, "OK", "!Waarschuwing - De begroting is niet in evenwicht voor deze fase")</f>
        <v>#VALUE!</v>
      </c>
    </row>
    <row r="21" spans="1:4" x14ac:dyDescent="0.3">
      <c r="D21" s="169"/>
    </row>
    <row r="22" spans="1:4" x14ac:dyDescent="0.3">
      <c r="D22" s="1"/>
    </row>
    <row r="23" spans="1:4" x14ac:dyDescent="0.3">
      <c r="A23" s="2" t="s">
        <v>32</v>
      </c>
      <c r="D23" s="1"/>
    </row>
    <row r="24" spans="1:4" x14ac:dyDescent="0.3">
      <c r="B24" t="s">
        <v>85</v>
      </c>
      <c r="D24" s="1" t="str">
        <f>IF(Personeelskosten!R32=0, "OK", "!Waarschuwing - U hebt bij de personeelskosten een tewerkstellingsduur opgegeven die langer is dan deze fase duurt")</f>
        <v>OK</v>
      </c>
    </row>
    <row r="25" spans="1:4" ht="30.75" customHeight="1" x14ac:dyDescent="0.3">
      <c r="B25" t="s">
        <v>86</v>
      </c>
      <c r="D25" s="61" t="str">
        <f>IF(AND(Personeelskosten!W32=0,Personeelskosten!X32=0), "OK", "!Waarschuwing - De loonkost van een personeelslid verschilt meer dan 10% van de ene projectfase op de andere. Gelieve na te gaan of de personeelskost correct berekend werd.")</f>
        <v>OK</v>
      </c>
    </row>
    <row r="26" spans="1:4" ht="48" customHeight="1" x14ac:dyDescent="0.3">
      <c r="B26" t="s">
        <v>87</v>
      </c>
      <c r="D26" s="1" t="str">
        <f>IF(Personeelskosten!AA32&lt;1, "OK", "!Waarschuwing - de door u opgegeven loonkost (op basis van de opgegeven diplomavereiste en anciënniteit) is siginficant hoger dan de hiervoor geldende barema's onder PC329. Gelieve in de toelichting te argumenteren waarom een hoger loon wordt toegekend")</f>
        <v>OK</v>
      </c>
    </row>
    <row r="27" spans="1:4" ht="33" customHeight="1" x14ac:dyDescent="0.3">
      <c r="B27" t="s">
        <v>88</v>
      </c>
      <c r="D27" s="1" t="str">
        <f>IF(MAX(Personeelskosten!H21:H31)&gt;3, "!Waarschuwing - U hebt voor een projectmedewerker een anciënniteit opgegeven van meer dan 3 jaar. Gelieve in de toelichting in KIOSK te argumenteren waarom.", "OK")</f>
        <v>OK</v>
      </c>
    </row>
    <row r="28" spans="1:4" ht="30" customHeight="1" x14ac:dyDescent="0.3">
      <c r="B28" t="s">
        <v>89</v>
      </c>
      <c r="D28" s="1" t="str">
        <f>IF(Personeelskosten!$C$32="vast", "!Waarschuwing - U geeft in het personeelsoverzicht op dat er een projectmedewerker wordt tewerkgesteld met een vast contract - gelieve in de toelichting in KIOSK te argumenteren waarom toch voldaan is aan de subsidiëringsvoorwaarden", "OK")</f>
        <v>OK</v>
      </c>
    </row>
    <row r="29" spans="1:4" ht="27.75" customHeight="1" x14ac:dyDescent="0.3">
      <c r="B29" t="s">
        <v>90</v>
      </c>
      <c r="D29" s="1" t="str">
        <f>IF(Personeelskosten!D32="andere organisatie", "!Waarschuwing - U geeft in het personeelsoverzicht een projectmedewerker op die niet is tewerkgesteld bij de organisatie die de subsidie aanvraagt - gelieve in de toelichting in KIOSK te argumenteren waarom.", "OK")</f>
        <v>OK</v>
      </c>
    </row>
  </sheetData>
  <pageMargins left="0.7" right="0.7" top="0.75" bottom="0.75" header="0.3" footer="0.3"/>
  <pageSetup paperSize="9" scale="74"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52151D69-7763-468E-B1E3-EE41BA62A9A0}">
            <xm:f>infoblad!$D$26="één (enige) fase"</xm:f>
            <x14:dxf>
              <font>
                <color theme="0" tint="-0.14996795556505021"/>
              </font>
              <fill>
                <patternFill>
                  <bgColor theme="0" tint="-0.14996795556505021"/>
                </patternFill>
              </fill>
            </x14:dxf>
          </x14:cfRule>
          <xm:sqref>D9:D12</xm:sqref>
        </x14:conditionalFormatting>
        <x14:conditionalFormatting xmlns:xm="http://schemas.microsoft.com/office/excel/2006/main">
          <x14:cfRule type="expression" priority="4" id="{45E8B5D3-137E-4D45-A957-D8F75D613449}">
            <xm:f>infoblad!$D$26="één (enige) fase"</xm:f>
            <x14:dxf>
              <font>
                <color theme="0" tint="-0.14996795556505021"/>
              </font>
              <fill>
                <patternFill>
                  <bgColor theme="0" tint="-0.14996795556505021"/>
                </patternFill>
              </fill>
            </x14:dxf>
          </x14:cfRule>
          <xm:sqref>D19:D20</xm:sqref>
        </x14:conditionalFormatting>
        <x14:conditionalFormatting xmlns:xm="http://schemas.microsoft.com/office/excel/2006/main">
          <x14:cfRule type="expression" priority="3" id="{7475002D-18A1-4D82-9D29-5215FE7D3661}">
            <xm:f>infoblad!$D$26="één (enige) fase"</xm:f>
            <x14:dxf>
              <font>
                <color theme="0" tint="-0.14996795556505021"/>
              </font>
              <fill>
                <patternFill>
                  <bgColor theme="0" tint="-0.14996795556505021"/>
                </patternFill>
              </fill>
            </x14:dxf>
          </x14:cfRule>
          <xm:sqref>D25</xm:sqref>
        </x14:conditionalFormatting>
        <x14:conditionalFormatting xmlns:xm="http://schemas.microsoft.com/office/excel/2006/main">
          <x14:cfRule type="expression" priority="2" id="{B029D033-2CB9-4B97-BDEC-4AE34BA8F68E}">
            <xm:f>infoblad!D15="Projectsubsidie digitalisering (impulssubsidie)"</xm:f>
            <x14:dxf>
              <font>
                <color theme="0"/>
              </font>
              <fill>
                <patternFill patternType="none">
                  <bgColor auto="1"/>
                </patternFill>
              </fill>
            </x14:dxf>
          </x14:cfRule>
          <xm:sqref>D15</xm:sqref>
        </x14:conditionalFormatting>
        <x14:conditionalFormatting xmlns:xm="http://schemas.microsoft.com/office/excel/2006/main">
          <x14:cfRule type="expression" priority="1" id="{BDDA5DE0-5843-47F2-A0D7-63D426EE2BDE}">
            <xm:f>infoblad!$D$26="één (enige) fase"</xm:f>
            <x14:dxf>
              <font>
                <color theme="0"/>
              </font>
              <fill>
                <patternFill patternType="none">
                  <bgColor auto="1"/>
                </patternFill>
              </fill>
            </x14:dxf>
          </x14:cfRule>
          <xm:sqref>E15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DCE29DE7B947C4D851172367E2865480200F5930F0AA15F5042B2BC771DD8472BA8" ma:contentTypeVersion="36" ma:contentTypeDescription="" ma:contentTypeScope="" ma:versionID="3f1bebb7ba3cc3e248f13417715a0f3f">
  <xsd:schema xmlns:xsd="http://www.w3.org/2001/XMLSchema" xmlns:xs="http://www.w3.org/2001/XMLSchema" xmlns:p="http://schemas.microsoft.com/office/2006/metadata/properties" xmlns:ns2="a3954e75-0996-4546-927b-16a7d0d900d2" xmlns:ns3="http://schemas.microsoft.com/sharepoint.v3" xmlns:ns4="144ea922-8151-4d98-8501-d9a55d56ca45" xmlns:ns5="9a9ec0f0-7796-43d0-ac1f-4c8c46ee0bd1" xmlns:ns6="13c30a45-a9b6-4f64-acb8-176c53aa8ee0" targetNamespace="http://schemas.microsoft.com/office/2006/metadata/properties" ma:root="true" ma:fieldsID="d2672a86e8dfc92b5de29c9ce6124a53" ns2:_="" ns3:_="" ns4:_="" ns5:_="" ns6:_="">
    <xsd:import namespace="a3954e75-0996-4546-927b-16a7d0d900d2"/>
    <xsd:import namespace="http://schemas.microsoft.com/sharepoint.v3"/>
    <xsd:import namespace="144ea922-8151-4d98-8501-d9a55d56ca45"/>
    <xsd:import namespace="9a9ec0f0-7796-43d0-ac1f-4c8c46ee0bd1"/>
    <xsd:import namespace="13c30a45-a9b6-4f64-acb8-176c53aa8ee0"/>
    <xsd:element name="properties">
      <xsd:complexType>
        <xsd:sequence>
          <xsd:element name="documentManagement">
            <xsd:complexType>
              <xsd:all>
                <xsd:element ref="ns2:Jaar" minOccurs="0"/>
                <xsd:element ref="ns2:Periode" minOccurs="0"/>
                <xsd:element ref="ns2:Datum" minOccurs="0"/>
                <xsd:element ref="ns3:CategoryDescription" minOccurs="0"/>
                <xsd:element ref="ns2:BronLibrary" minOccurs="0"/>
                <xsd:element ref="ns2:_dlc_DocId" minOccurs="0"/>
                <xsd:element ref="ns2:_dlc_DocIdUrl" minOccurs="0"/>
                <xsd:element ref="ns2:_dlc_DocIdPersistId" minOccurs="0"/>
                <xsd:element ref="ns4:cc93c57fc22249a99a441c25a9a2eb11" minOccurs="0"/>
                <xsd:element ref="ns5:TaxCatchAll" minOccurs="0"/>
                <xsd:element ref="ns6:MediaServiceMetadata" minOccurs="0"/>
                <xsd:element ref="ns6:MediaServiceFastMetadata" minOccurs="0"/>
                <xsd:element ref="ns6:MediaServiceEventHashCode" minOccurs="0"/>
                <xsd:element ref="ns6:MediaServiceGenerationTime"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54e75-0996-4546-927b-16a7d0d900d2" elementFormDefault="qualified">
    <xsd:import namespace="http://schemas.microsoft.com/office/2006/documentManagement/types"/>
    <xsd:import namespace="http://schemas.microsoft.com/office/infopath/2007/PartnerControls"/>
    <xsd:element name="Jaar" ma:index="1" nillable="true" ma:displayName="Jaar" ma:default="2022" ma:internalName="Jaar">
      <xsd:simpleType>
        <xsd:restriction base="dms:Text">
          <xsd:maxLength value="255"/>
        </xsd:restriction>
      </xsd:simpleType>
    </xsd:element>
    <xsd:element name="Periode" ma:index="2" nillable="true" ma:displayName="Periode" ma:format="Dropdown" ma:internalName="Periode">
      <xsd:simpleType>
        <xsd:union memberTypes="dms:Text">
          <xsd:simpleType>
            <xsd:restriction base="dms:Choice">
              <xsd:enumeration value="2017-2018"/>
              <xsd:enumeration value="2018-2019"/>
              <xsd:enumeration value="2019-2020"/>
              <xsd:enumeration value="2020-2021"/>
              <xsd:enumeration value="2021-2022"/>
            </xsd:restriction>
          </xsd:simpleType>
        </xsd:union>
      </xsd:simpleType>
    </xsd:element>
    <xsd:element name="Datum" ma:index="3" nillable="true" ma:displayName="Datum" ma:default="[today]" ma:format="DateOnly" ma:internalName="Datum">
      <xsd:simpleType>
        <xsd:restriction base="dms:DateTime"/>
      </xsd:simpleType>
    </xsd:element>
    <xsd:element name="BronLibrary" ma:index="10" nillable="true" ma:displayName="BronLibrary" ma:default="Procedureopvolging" ma:hidden="true" ma:internalName="BronLibrary" ma:readOnly="false">
      <xsd:simpleType>
        <xsd:restriction base="dms:Text">
          <xsd:maxLength value="255"/>
        </xsd:restriction>
      </xsd:simpleType>
    </xsd:element>
    <xsd:element name="_dlc_DocId" ma:index="12" nillable="true" ma:displayName="Waarde van de document-id" ma:description="De waarde van de document-id die aan dit item is toegewezen." ma:internalName="_dlc_DocId" ma:readOnly="true">
      <xsd:simpleType>
        <xsd:restriction base="dms:Text"/>
      </xsd:simpleType>
    </xsd:element>
    <xsd:element name="_dlc_DocIdUrl" ma:index="1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4ea922-8151-4d98-8501-d9a55d56ca45" elementFormDefault="qualified">
    <xsd:import namespace="http://schemas.microsoft.com/office/2006/documentManagement/types"/>
    <xsd:import namespace="http://schemas.microsoft.com/office/infopath/2007/PartnerControls"/>
    <xsd:element name="cc93c57fc22249a99a441c25a9a2eb11" ma:index="17" nillable="true" ma:taxonomy="true" ma:internalName="cc93c57fc22249a99a441c25a9a2eb11" ma:taxonomyFieldName="Meta_CEO" ma:displayName="Label(s)" ma:default="" ma:fieldId="{cc93c57f-c222-49a9-9a44-1c25a9a2eb11}" ma:taxonomyMulti="true" ma:sspId="49ca8161-7180-459b-a0ef-1a71cf6ffea5" ma:termSetId="40058542-8869-41b1-8fab-41b40c5dcab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8" nillable="true" ma:displayName="Taxonomy Catch All Column" ma:description="" ma:hidden="true" ma:list="{c658d6c2-aeb5-4394-b88e-7fd1586b07a7}" ma:internalName="TaxCatchAll" ma:showField="CatchAllData" ma:web="a3954e75-0996-4546-927b-16a7d0d900d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c30a45-a9b6-4f64-acb8-176c53aa8ee0"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Datum xmlns="a3954e75-0996-4546-927b-16a7d0d900d2" xsi:nil="true"/>
    <Periode xmlns="a3954e75-0996-4546-927b-16a7d0d900d2" xsi:nil="true"/>
    <cc93c57fc22249a99a441c25a9a2eb11 xmlns="144ea922-8151-4d98-8501-d9a55d56ca45">
      <Terms xmlns="http://schemas.microsoft.com/office/infopath/2007/PartnerControls"/>
    </cc93c57fc22249a99a441c25a9a2eb11>
    <Jaar xmlns="a3954e75-0996-4546-927b-16a7d0d900d2" xsi:nil="true"/>
    <BronLibrary xmlns="a3954e75-0996-4546-927b-16a7d0d900d2">Procedureopvolging</BronLibrary>
    <CategoryDescription xmlns="http://schemas.microsoft.com/sharepoint.v3">paswoord: 'ced'</CategoryDescription>
    <TaxCatchAll xmlns="9a9ec0f0-7796-43d0-ac1f-4c8c46ee0bd1" xsi:nil="true"/>
    <_dlc_DocId xmlns="a3954e75-0996-4546-927b-16a7d0d900d2">Z26JANZACHQK-1018177568-3130</_dlc_DocId>
    <_dlc_DocIdUrl xmlns="a3954e75-0996-4546-927b-16a7d0d900d2">
      <Url>https://vlaamseoverheid.sharepoint.com/sites/cultuur/ceo/_layouts/15/DocIdRedir.aspx?ID=Z26JANZACHQK-1018177568-3130</Url>
      <Description>Z26JANZACHQK-1018177568-3130</Description>
    </_dlc_DocIdUrl>
  </documentManagement>
</p:properties>
</file>

<file path=customXml/item6.xml>��< ? x m l   v e r s i o n = " 1 . 0 "   e n c o d i n g = " u t f - 1 6 " ? > < D a t a M a s h u p   x m l n s = " h t t p : / / s c h e m a s . m i c r o s o f t . c o m / D a t a M a s h u p " > A A A A A B g D A A B Q S w M E F A A C A A g A q 2 v t T K N R p C O o A A A A + A A A A B I A H A B D b 2 5 m a W c v U G F j a 2 F n Z S 5 4 b W w g o h g A K K A U A A A A A A A A A A A A A A A A A A A A A A A A A A A A h Y / N C o J A G E V f R W b v / K g L k 8 8 R i n Y J Q R B t h 2 n S I R 3 D G R v f r U W P 1 C s k l N W u 5 b 2 c C + c + b n c o x r Y J r q q 3 u j M 5 Y p i i Q B n Z H b W p c j S 4 U 5 i i g s N W y L O o V D D B x m a j 1 T m q n b t k h H j v s Y 9 x 1 1 c k o p S R Q 7 n Z y V q 1 I t T G O m G k Q p / V 8 f 8 K c d i / Z H i E k w V O 0 p j h O G V A 5 h p K b b 5 I N B l j C u S n h N X Q u K F X 3 D T h c g 1 k j k D e L / g T U E s D B B Q A A g A I A K t r 7 U 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a + 1 M K I p H u A 4 A A A A R A A A A E w A c A E Z v c m 1 1 b G F z L 1 N l Y 3 R p b 2 4 x L m 0 g o h g A K K A U A A A A A A A A A A A A A A A A A A A A A A A A A A A A K 0 5 N L s n M z 1 M I h t C G 1 g B Q S w E C L Q A U A A I A C A C r a + 1 M o 1 G k I 6 g A A A D 4 A A A A E g A A A A A A A A A A A A A A A A A A A A A A Q 2 9 u Z m l n L 1 B h Y 2 t h Z 2 U u e G 1 s U E s B A i 0 A F A A C A A g A q 2 v t T A / K 6 a u k A A A A 6 Q A A A B M A A A A A A A A A A A A A A A A A 9 A A A A F t D b 2 5 0 Z W 5 0 X 1 R 5 c G V z X S 5 4 b W x Q S w E C L Q A U A A I A C A C r a + 1 M 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n m S D / 7 i M S k i e p k g g c k u N 6 g A A A A A C A A A A A A A D Z g A A w A A A A B A A A A B o 5 n A b X 4 x l G 7 U G w w N h g U z y A A A A A A S A A A C g A A A A E A A A A F y X x g 2 a Y i T i I i e 9 d 0 R w 8 P l Q A A A A d u F m o Y R r 0 0 6 A o 4 A P 0 6 X T I M Q L k K a Q S m J u A x K j R g K i U N 8 E G 4 R W R m E T Q l c p U s 6 X f b 5 / r u 3 8 n P v 5 8 8 u + X f Z q Z V c E 8 p P 8 O + Q 3 n i 4 9 a y Y j 8 O a C P O M U A A A A 0 s x / 2 r l H x 8 4 l U C / f j D C R a O H Y c x 4 = < / D a t a M a s h u p > 
</file>

<file path=customXml/itemProps1.xml><?xml version="1.0" encoding="utf-8"?>
<ds:datastoreItem xmlns:ds="http://schemas.openxmlformats.org/officeDocument/2006/customXml" ds:itemID="{77E54DA6-226B-4609-9ADD-B5212CA50B6C}">
  <ds:schemaRefs>
    <ds:schemaRef ds:uri="http://schemas.microsoft.com/sharepoint/events"/>
  </ds:schemaRefs>
</ds:datastoreItem>
</file>

<file path=customXml/itemProps2.xml><?xml version="1.0" encoding="utf-8"?>
<ds:datastoreItem xmlns:ds="http://schemas.openxmlformats.org/officeDocument/2006/customXml" ds:itemID="{DBD4BF76-1523-498A-91DC-62F24AA8558C}">
  <ds:schemaRefs>
    <ds:schemaRef ds:uri="http://schemas.microsoft.com/sharepoint/v3/contenttype/forms"/>
  </ds:schemaRefs>
</ds:datastoreItem>
</file>

<file path=customXml/itemProps3.xml><?xml version="1.0" encoding="utf-8"?>
<ds:datastoreItem xmlns:ds="http://schemas.openxmlformats.org/officeDocument/2006/customXml" ds:itemID="{3619DBDB-8D57-4D90-B068-1B994C1DA96A}">
  <ds:schemaRefs>
    <ds:schemaRef ds:uri="http://schemas.microsoft.com/office/2006/metadata/longProperties"/>
  </ds:schemaRefs>
</ds:datastoreItem>
</file>

<file path=customXml/itemProps4.xml><?xml version="1.0" encoding="utf-8"?>
<ds:datastoreItem xmlns:ds="http://schemas.openxmlformats.org/officeDocument/2006/customXml" ds:itemID="{CCB80796-6005-4A1C-9DDB-B75534EA7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54e75-0996-4546-927b-16a7d0d900d2"/>
    <ds:schemaRef ds:uri="http://schemas.microsoft.com/sharepoint.v3"/>
    <ds:schemaRef ds:uri="144ea922-8151-4d98-8501-d9a55d56ca45"/>
    <ds:schemaRef ds:uri="9a9ec0f0-7796-43d0-ac1f-4c8c46ee0bd1"/>
    <ds:schemaRef ds:uri="13c30a45-a9b6-4f64-acb8-176c53aa8e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B179855-8331-4C92-93AA-60491E4CC33D}">
  <ds:schemaRefs>
    <ds:schemaRef ds:uri="a3954e75-0996-4546-927b-16a7d0d900d2"/>
    <ds:schemaRef ds:uri="http://purl.org/dc/elements/1.1/"/>
    <ds:schemaRef ds:uri="9a9ec0f0-7796-43d0-ac1f-4c8c46ee0bd1"/>
    <ds:schemaRef ds:uri="http://purl.org/dc/dcmityp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schemas.microsoft.com/office/2006/documentManagement/types"/>
    <ds:schemaRef ds:uri="144ea922-8151-4d98-8501-d9a55d56ca45"/>
    <ds:schemaRef ds:uri="13c30a45-a9b6-4f64-acb8-176c53aa8ee0"/>
    <ds:schemaRef ds:uri="http://schemas.microsoft.com/sharepoint.v3"/>
    <ds:schemaRef ds:uri="http://www.w3.org/XML/1998/namespace"/>
  </ds:schemaRefs>
</ds:datastoreItem>
</file>

<file path=customXml/itemProps6.xml><?xml version="1.0" encoding="utf-8"?>
<ds:datastoreItem xmlns:ds="http://schemas.openxmlformats.org/officeDocument/2006/customXml" ds:itemID="{41ECF730-32F6-4042-8A46-F8FCF5A5177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infoblad</vt:lpstr>
      <vt:lpstr>Begroting</vt:lpstr>
      <vt:lpstr>Afschrijvingstabel</vt:lpstr>
      <vt:lpstr>Personeelskosten</vt:lpstr>
      <vt:lpstr>Controleblad</vt:lpstr>
      <vt:lpstr>Afschrijvingstabel!Afdrukbereik</vt:lpstr>
      <vt:lpstr>Begroting!Afdrukbereik</vt:lpstr>
      <vt:lpstr>Controleblad!Afdrukbereik</vt:lpstr>
      <vt:lpstr>infoblad!Afdrukbereik</vt:lpstr>
      <vt:lpstr>Personeelskosten!Afdrukbereik</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20151217_PS_OP_INT_projectbegroting.xls</dc:title>
  <dc:subject/>
  <dc:creator>Unknown</dc:creator>
  <cp:keywords/>
  <dc:description/>
  <cp:lastModifiedBy>Vanden Bulcke, Kristof</cp:lastModifiedBy>
  <cp:revision/>
  <dcterms:created xsi:type="dcterms:W3CDTF">2011-03-09T12:13:26Z</dcterms:created>
  <dcterms:modified xsi:type="dcterms:W3CDTF">2022-09-16T13:43:40Z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aar">
    <vt:lpwstr/>
  </property>
  <property fmtid="{D5CDD505-2E9C-101B-9397-08002B2CF9AE}" pid="3" name="Datum">
    <vt:lpwstr/>
  </property>
  <property fmtid="{D5CDD505-2E9C-101B-9397-08002B2CF9AE}" pid="4" name="BronLibrary">
    <vt:lpwstr>Procedureopvolging</vt:lpwstr>
  </property>
  <property fmtid="{D5CDD505-2E9C-101B-9397-08002B2CF9AE}" pid="5" name="display_urn:schemas-microsoft-com:office:office#Editor">
    <vt:lpwstr>Waer Inge</vt:lpwstr>
  </property>
  <property fmtid="{D5CDD505-2E9C-101B-9397-08002B2CF9AE}" pid="6" name="Order">
    <vt:lpwstr>100.000000000000</vt:lpwstr>
  </property>
  <property fmtid="{D5CDD505-2E9C-101B-9397-08002B2CF9AE}" pid="7" name="Periode">
    <vt:lpwstr/>
  </property>
  <property fmtid="{D5CDD505-2E9C-101B-9397-08002B2CF9AE}" pid="8" name="CategoryDescription">
    <vt:lpwstr/>
  </property>
  <property fmtid="{D5CDD505-2E9C-101B-9397-08002B2CF9AE}" pid="9" name="display_urn:schemas-microsoft-com:office:office#Author">
    <vt:lpwstr>Bastijns Marc</vt:lpwstr>
  </property>
  <property fmtid="{D5CDD505-2E9C-101B-9397-08002B2CF9AE}" pid="10" name="Overlegmoment">
    <vt:lpwstr/>
  </property>
  <property fmtid="{D5CDD505-2E9C-101B-9397-08002B2CF9AE}" pid="11" name="Meta_CEO">
    <vt:lpwstr/>
  </property>
  <property fmtid="{D5CDD505-2E9C-101B-9397-08002B2CF9AE}" pid="12" name="_dlc_DocId">
    <vt:lpwstr>Z26JANZACHQK-1018177568-2522</vt:lpwstr>
  </property>
  <property fmtid="{D5CDD505-2E9C-101B-9397-08002B2CF9AE}" pid="13" name="Maptype">
    <vt:lpwstr/>
  </property>
  <property fmtid="{D5CDD505-2E9C-101B-9397-08002B2CF9AE}" pid="14" name="cc93c57fc22249a99a441c25a9a2eb11">
    <vt:lpwstr/>
  </property>
  <property fmtid="{D5CDD505-2E9C-101B-9397-08002B2CF9AE}" pid="15" name="_dlc_DocIdItemGuid">
    <vt:lpwstr>740c425d-1976-4c5a-aba5-a3ade09e83d8</vt:lpwstr>
  </property>
  <property fmtid="{D5CDD505-2E9C-101B-9397-08002B2CF9AE}" pid="16" name="_dlc_DocIdUrl">
    <vt:lpwstr>https://vlaamseoverheid.sharepoint.com/sites/cultuur/ceo/_layouts/15/DocIdRedir.aspx?ID=Z26JANZACHQK-1018177568-2522, Z26JANZACHQK-1018177568-2522</vt:lpwstr>
  </property>
  <property fmtid="{D5CDD505-2E9C-101B-9397-08002B2CF9AE}" pid="17" name="TaxCatchAll">
    <vt:lpwstr/>
  </property>
  <property fmtid="{D5CDD505-2E9C-101B-9397-08002B2CF9AE}" pid="18" name="ContentTypeId">
    <vt:lpwstr>0x0101008DCE29DE7B947C4D851172367E2865480200F5930F0AA15F5042B2BC771DD8472BA8</vt:lpwstr>
  </property>
</Properties>
</file>