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Z:\SCWJV_web\ontw\jeugd\verenigingen_doc\"/>
    </mc:Choice>
  </mc:AlternateContent>
  <xr:revisionPtr revIDLastSave="0" documentId="8_{534211DB-9330-4FC0-B000-D9DC93B158AB}" xr6:coauthVersionLast="44" xr6:coauthVersionMax="44" xr10:uidLastSave="{00000000-0000-0000-0000-000000000000}"/>
  <workbookProtection workbookAlgorithmName="SHA-512" workbookHashValue="VNBqhuQJgxuKmSZivI2wpbeihypmxk6bNq6V9lpK2D/jShtroWVt2ET+XV43dM8kOURXVBVTjNYFi9v2awn6Bw==" workbookSaltValue="lAb+xHz7sAuxjqQ/aGibEQ==" workbookSpinCount="100000" lockStructure="1"/>
  <bookViews>
    <workbookView xWindow="-108" yWindow="-108" windowWidth="23256" windowHeight="12600" xr2:uid="{60CBF3CA-1878-49D0-9FC5-BD45C5885210}"/>
  </bookViews>
  <sheets>
    <sheet name="Voorblad" sheetId="4" r:id="rId1"/>
    <sheet name="Kosten" sheetId="6" r:id="rId2"/>
    <sheet name="Opbrengsten" sheetId="8" r:id="rId3"/>
    <sheet name="Controleblad" sheetId="11" state="hidden" r:id="rId4"/>
  </sheets>
  <definedNames>
    <definedName name="_xlnm._FilterDatabase" localSheetId="1" hidden="1">Kosten!$A$4:$AG$175</definedName>
    <definedName name="_xlnm._FilterDatabase" localSheetId="2" hidden="1">Opbrengsten!$A$4:$AG$99</definedName>
    <definedName name="_xlnm.Print_Area" localSheetId="3">Controleblad!$A$1:$K$6</definedName>
    <definedName name="_xlnm.Print_Area" localSheetId="1">Kosten!$A$2:$V$177</definedName>
    <definedName name="_xlnm.Print_Area" localSheetId="2">Opbrengsten!$A$2:$V$101</definedName>
    <definedName name="_xlnm.Print_Area" localSheetId="0">Voorblad!$A$1:$I$34</definedName>
    <definedName name="Datum_vervaldatum">"01/09/2021"</definedName>
    <definedName name="Fout_blad">"Fouten in het blad"</definedName>
    <definedName name="Fout_geen_gegevens">"Vereiste gegevens ontbreken"</definedName>
    <definedName name="Fout_geen_getal">"Dit is geen getal. Vul een bedrag in."</definedName>
    <definedName name="Fout_met_rij_enkel">"Fout: controleer rij "</definedName>
    <definedName name="Fout_met_rij_meer">" fouten: controleer rijen "</definedName>
    <definedName name="Fout_punt">"Gebruik geen punt. Zet decimalen na een komma."</definedName>
    <definedName name="Fout_som">"Controleer de som. Berekend bedrag: "</definedName>
    <definedName name="Fout_zonder_rij_enkel">"1 fout gevonden - controleer het blad"</definedName>
    <definedName name="Fout_zonder_rij_meer">" fouten gevonden - controleer het blad"</definedName>
    <definedName name="Info_lege_velden">"Ter info: onderliggende velden zijn leeg."</definedName>
    <definedName name="Naam_vereniging">Voorblad!$C$9&amp;""</definedName>
    <definedName name="Ondernemingsnummer">Voorblad!$C$12</definedName>
    <definedName name="Sjabloonversie">Controleblad!$D$2</definedName>
    <definedName name="Verslagjaar">Voorblad!$C$15</definedName>
    <definedName name="Waarschuwing_1">"Fout in rij "</definedName>
    <definedName name="Waarschuwing_2">" kan invloed hebben op de berekening."</definedName>
    <definedName name="Waarschuwing_legacy">"Fout in één of meerdere onderliggende rijen kan invloed hebben op de berekening"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 i="8" l="1"/>
  <c r="AF6" i="8"/>
  <c r="AF7" i="8"/>
  <c r="AF8" i="8"/>
  <c r="AF10" i="8"/>
  <c r="AF11" i="8"/>
  <c r="AF12" i="8"/>
  <c r="AF14" i="8"/>
  <c r="AF15" i="8"/>
  <c r="AF16" i="8"/>
  <c r="AF18" i="8"/>
  <c r="AF19" i="8"/>
  <c r="AF21" i="8"/>
  <c r="AF22" i="8"/>
  <c r="AF24" i="8"/>
  <c r="AF25" i="8"/>
  <c r="AF26" i="8"/>
  <c r="AF27" i="8"/>
  <c r="AF28" i="8"/>
  <c r="AF30" i="8"/>
  <c r="AF31" i="8"/>
  <c r="AF32" i="8"/>
  <c r="AF35" i="8"/>
  <c r="AF37" i="8"/>
  <c r="AF38" i="8"/>
  <c r="AF39" i="8"/>
  <c r="AF40" i="8"/>
  <c r="AF41" i="8"/>
  <c r="AF42" i="8"/>
  <c r="AF44" i="8"/>
  <c r="AF45" i="8"/>
  <c r="AF46" i="8"/>
  <c r="AF48" i="8"/>
  <c r="AF49" i="8"/>
  <c r="AF50" i="8"/>
  <c r="AF51" i="8"/>
  <c r="AF52" i="8"/>
  <c r="AF53" i="8"/>
  <c r="AF54" i="8"/>
  <c r="AF55" i="8"/>
  <c r="AF56" i="8"/>
  <c r="AF57" i="8"/>
  <c r="AF58" i="8"/>
  <c r="AF59" i="8"/>
  <c r="AF60" i="8"/>
  <c r="AF62" i="8"/>
  <c r="AF63" i="8"/>
  <c r="AF65" i="8"/>
  <c r="AF66" i="8"/>
  <c r="AF67" i="8"/>
  <c r="AF68" i="8"/>
  <c r="AF69" i="8"/>
  <c r="AF71" i="8"/>
  <c r="AF72" i="8"/>
  <c r="AF73" i="8"/>
  <c r="AF74" i="8"/>
  <c r="AF75" i="8"/>
  <c r="AF76" i="8"/>
  <c r="AF77" i="8"/>
  <c r="AF79" i="8"/>
  <c r="AF80" i="8"/>
  <c r="AF81" i="8"/>
  <c r="AF82" i="8"/>
  <c r="AF83" i="8"/>
  <c r="AF84" i="8"/>
  <c r="AF85" i="8"/>
  <c r="AF86" i="8"/>
  <c r="AF89" i="8"/>
  <c r="AF90" i="8"/>
  <c r="AF91" i="8"/>
  <c r="AF92" i="8"/>
  <c r="AF93" i="8"/>
  <c r="AF94" i="8"/>
  <c r="AF96" i="8"/>
  <c r="AF97" i="8"/>
  <c r="AF98" i="8"/>
  <c r="AF99" i="8"/>
  <c r="AF6" i="6"/>
  <c r="AF7" i="6"/>
  <c r="AF8" i="6"/>
  <c r="AF9" i="6"/>
  <c r="AF10" i="6"/>
  <c r="AF11" i="6"/>
  <c r="AF12" i="6"/>
  <c r="AF14" i="6"/>
  <c r="AF15" i="6"/>
  <c r="AF16" i="6"/>
  <c r="AF17" i="6"/>
  <c r="AF20" i="6"/>
  <c r="AF21" i="6"/>
  <c r="AF22" i="6"/>
  <c r="AF23" i="6"/>
  <c r="AF24" i="6"/>
  <c r="AF26" i="6"/>
  <c r="AF27" i="6"/>
  <c r="AF28" i="6"/>
  <c r="AF29" i="6"/>
  <c r="AF30" i="6"/>
  <c r="AF31" i="6"/>
  <c r="AF33" i="6"/>
  <c r="AF34" i="6"/>
  <c r="AF35" i="6"/>
  <c r="AF36" i="6"/>
  <c r="AF37" i="6"/>
  <c r="AF38" i="6"/>
  <c r="AF40" i="6"/>
  <c r="AF41" i="6"/>
  <c r="AF42" i="6"/>
  <c r="AF44" i="6"/>
  <c r="AF45" i="6"/>
  <c r="AF46" i="6"/>
  <c r="AF47" i="6"/>
  <c r="AF48" i="6"/>
  <c r="AF49" i="6"/>
  <c r="AF50" i="6"/>
  <c r="AF51" i="6"/>
  <c r="AF52" i="6"/>
  <c r="AF53" i="6"/>
  <c r="AF57" i="6"/>
  <c r="AF58" i="6"/>
  <c r="AF59" i="6"/>
  <c r="AF60" i="6"/>
  <c r="AF62" i="6"/>
  <c r="AF63" i="6"/>
  <c r="AF64" i="6"/>
  <c r="AF65" i="6"/>
  <c r="AF67" i="6"/>
  <c r="AF68" i="6"/>
  <c r="AF69" i="6"/>
  <c r="AF70" i="6"/>
  <c r="AF72" i="6"/>
  <c r="AF73" i="6"/>
  <c r="AF74" i="6"/>
  <c r="AF75" i="6"/>
  <c r="AF77" i="6"/>
  <c r="AF78" i="6"/>
  <c r="AF79" i="6"/>
  <c r="AF80" i="6"/>
  <c r="AF81" i="6"/>
  <c r="AF82" i="6"/>
  <c r="AF84" i="6"/>
  <c r="AF85" i="6"/>
  <c r="AF86" i="6"/>
  <c r="AF87" i="6"/>
  <c r="AF88" i="6"/>
  <c r="AF90" i="6"/>
  <c r="AF91" i="6"/>
  <c r="AF94" i="6"/>
  <c r="AF95" i="6"/>
  <c r="AF97" i="6"/>
  <c r="AF98" i="6"/>
  <c r="AF99" i="6"/>
  <c r="AF100" i="6"/>
  <c r="AF101" i="6"/>
  <c r="AF102" i="6"/>
  <c r="AF103" i="6"/>
  <c r="AF104" i="6"/>
  <c r="AF105" i="6"/>
  <c r="AF106" i="6"/>
  <c r="AF107" i="6"/>
  <c r="AF108" i="6"/>
  <c r="AF109" i="6"/>
  <c r="AF111" i="6"/>
  <c r="AF112" i="6"/>
  <c r="AF114" i="6"/>
  <c r="AF115" i="6"/>
  <c r="AF117" i="6"/>
  <c r="AF118" i="6"/>
  <c r="AF120" i="6"/>
  <c r="AF121" i="6"/>
  <c r="AF123" i="6"/>
  <c r="AF124" i="6"/>
  <c r="AF126" i="6"/>
  <c r="AF127" i="6"/>
  <c r="AF129" i="6"/>
  <c r="AF130" i="6"/>
  <c r="AF132" i="6"/>
  <c r="AF133" i="6"/>
  <c r="AF135" i="6"/>
  <c r="AF136" i="6"/>
  <c r="AF137" i="6"/>
  <c r="AF139" i="6"/>
  <c r="AF140" i="6"/>
  <c r="AF141" i="6"/>
  <c r="AF142" i="6"/>
  <c r="AF145" i="6"/>
  <c r="AF146" i="6"/>
  <c r="AF147" i="6"/>
  <c r="AF148" i="6"/>
  <c r="AF150" i="6"/>
  <c r="AF151" i="6"/>
  <c r="AF152" i="6"/>
  <c r="AF153" i="6"/>
  <c r="AF154" i="6"/>
  <c r="AF155" i="6"/>
  <c r="AF157" i="6"/>
  <c r="AF158" i="6"/>
  <c r="AF159" i="6"/>
  <c r="AF162" i="6"/>
  <c r="AF163" i="6"/>
  <c r="AF164" i="6"/>
  <c r="AF165" i="6"/>
  <c r="AF167" i="6"/>
  <c r="AF168" i="6"/>
  <c r="AF169" i="6"/>
  <c r="AF170" i="6"/>
  <c r="AF171" i="6"/>
  <c r="AF173" i="6"/>
  <c r="AF174" i="6"/>
  <c r="AF175" i="6"/>
  <c r="M2" i="8"/>
  <c r="M2" i="6"/>
  <c r="C4" i="4"/>
  <c r="K4" i="11"/>
  <c r="E2" i="11" l="1"/>
  <c r="M166" i="6"/>
  <c r="C5" i="4" l="1"/>
  <c r="F6" i="11"/>
  <c r="G6" i="11"/>
  <c r="G5" i="11"/>
  <c r="H6" i="11"/>
  <c r="F4" i="11"/>
  <c r="H4" i="11"/>
  <c r="F5" i="11"/>
  <c r="G4" i="11"/>
  <c r="H5" i="11"/>
  <c r="H2" i="11" l="1"/>
  <c r="G2" i="11"/>
  <c r="F2" i="11" l="1"/>
  <c r="D17" i="4"/>
  <c r="B2" i="8" l="1"/>
  <c r="B2" i="6"/>
  <c r="M95" i="8" l="1"/>
  <c r="Z6" i="8" l="1"/>
  <c r="Z7" i="8"/>
  <c r="Y6" i="8" s="1"/>
  <c r="Z8" i="8"/>
  <c r="Z9" i="8"/>
  <c r="Y8" i="8" s="1"/>
  <c r="Z10" i="8"/>
  <c r="Z11" i="8"/>
  <c r="Z12" i="8"/>
  <c r="Y11" i="8" s="1"/>
  <c r="AE11" i="8" s="1"/>
  <c r="Z13" i="8"/>
  <c r="Z14" i="8"/>
  <c r="Z15" i="8"/>
  <c r="Y14" i="8" s="1"/>
  <c r="Z16" i="8"/>
  <c r="Z17" i="8"/>
  <c r="Y16" i="8" s="1"/>
  <c r="Z18" i="8"/>
  <c r="Z19" i="8"/>
  <c r="Y18" i="8" s="1"/>
  <c r="Z20" i="8"/>
  <c r="Y19" i="8" s="1"/>
  <c r="AE19" i="8" s="1"/>
  <c r="Z21" i="8"/>
  <c r="Z22" i="8"/>
  <c r="Z23" i="8"/>
  <c r="Z24" i="8"/>
  <c r="Z25" i="8"/>
  <c r="Y24" i="8" s="1"/>
  <c r="Z26" i="8"/>
  <c r="Z27" i="8"/>
  <c r="Y26" i="8" s="1"/>
  <c r="Z28" i="8"/>
  <c r="Y27" i="8" s="1"/>
  <c r="AE27" i="8" s="1"/>
  <c r="Z29" i="8"/>
  <c r="Z30" i="8"/>
  <c r="Z31" i="8"/>
  <c r="Y30" i="8" s="1"/>
  <c r="Z32" i="8"/>
  <c r="Z33" i="8"/>
  <c r="Y32" i="8" s="1"/>
  <c r="Z34" i="8"/>
  <c r="Z35" i="8"/>
  <c r="Z36" i="8"/>
  <c r="Z37" i="8"/>
  <c r="Z38" i="8"/>
  <c r="Z39" i="8"/>
  <c r="Z40" i="8"/>
  <c r="Z41" i="8"/>
  <c r="Z42" i="8"/>
  <c r="Y41" i="8" s="1"/>
  <c r="Z43" i="8"/>
  <c r="Z44" i="8"/>
  <c r="Z45" i="8"/>
  <c r="Z46" i="8"/>
  <c r="Z47" i="8"/>
  <c r="Y46" i="8" s="1"/>
  <c r="AE46" i="8" s="1"/>
  <c r="Z48" i="8"/>
  <c r="Z49" i="8"/>
  <c r="Z50" i="8"/>
  <c r="Z51" i="8"/>
  <c r="Z52" i="8"/>
  <c r="Y51" i="8" s="1"/>
  <c r="Z53" i="8"/>
  <c r="Z54" i="8"/>
  <c r="Z55" i="8"/>
  <c r="Z56" i="8"/>
  <c r="Z57" i="8"/>
  <c r="Z58" i="8"/>
  <c r="Z59" i="8"/>
  <c r="Z60" i="8"/>
  <c r="Y59" i="8" s="1"/>
  <c r="Z61" i="8"/>
  <c r="Z62" i="8"/>
  <c r="Z63" i="8"/>
  <c r="Y62" i="8" s="1"/>
  <c r="Z64" i="8"/>
  <c r="Z65" i="8"/>
  <c r="Z66" i="8"/>
  <c r="Y65" i="8" s="1"/>
  <c r="W65" i="8" s="1"/>
  <c r="Z67" i="8"/>
  <c r="Z68" i="8"/>
  <c r="Y68" i="8" s="1"/>
  <c r="Z69" i="8"/>
  <c r="Y69" i="8" s="1"/>
  <c r="W69" i="8" s="1"/>
  <c r="X69" i="8" s="1"/>
  <c r="Z70" i="8"/>
  <c r="Z71" i="8"/>
  <c r="Z72" i="8"/>
  <c r="Z73" i="8"/>
  <c r="Z74" i="8"/>
  <c r="Y73" i="8" s="1"/>
  <c r="W73" i="8" s="1"/>
  <c r="Z75" i="8"/>
  <c r="Y74" i="8" s="1"/>
  <c r="Y76" i="8"/>
  <c r="Z76" i="8"/>
  <c r="Z77" i="8"/>
  <c r="Z78" i="8"/>
  <c r="Y77" i="8" s="1"/>
  <c r="Z79" i="8"/>
  <c r="Z80" i="8"/>
  <c r="Y79" i="8" s="1"/>
  <c r="AE79" i="8" s="1"/>
  <c r="Z81" i="8"/>
  <c r="Z82" i="8"/>
  <c r="Z83" i="8"/>
  <c r="Y82" i="8" s="1"/>
  <c r="Z84" i="8"/>
  <c r="Z85" i="8"/>
  <c r="Z86" i="8"/>
  <c r="Y85" i="8" s="1"/>
  <c r="AE85" i="8" s="1"/>
  <c r="Z87" i="8"/>
  <c r="Z88" i="8"/>
  <c r="Z89" i="8"/>
  <c r="Z90" i="8"/>
  <c r="Y89" i="8" s="1"/>
  <c r="W89" i="8" s="1"/>
  <c r="X89" i="8" s="1"/>
  <c r="AB89" i="8" s="1"/>
  <c r="Z91" i="8"/>
  <c r="Y90" i="8" s="1"/>
  <c r="Z92" i="8"/>
  <c r="Z93" i="8"/>
  <c r="Z94" i="8"/>
  <c r="Y93" i="8" s="1"/>
  <c r="W93" i="8" s="1"/>
  <c r="Z95" i="8"/>
  <c r="Y94" i="8" s="1"/>
  <c r="W94" i="8" s="1"/>
  <c r="X94" i="8" s="1"/>
  <c r="AD94" i="8" s="1"/>
  <c r="AC94" i="8" s="1"/>
  <c r="Z96" i="8"/>
  <c r="Z97" i="8"/>
  <c r="Z98" i="8"/>
  <c r="Z99" i="8"/>
  <c r="Y98" i="8" s="1"/>
  <c r="M13" i="8"/>
  <c r="M20" i="8"/>
  <c r="M23" i="8"/>
  <c r="M36" i="8"/>
  <c r="M34" i="8" s="1"/>
  <c r="M43" i="8"/>
  <c r="M47" i="8"/>
  <c r="M61" i="8"/>
  <c r="M64" i="8"/>
  <c r="M70" i="8"/>
  <c r="M78" i="8"/>
  <c r="M88" i="8"/>
  <c r="M87" i="8" s="1"/>
  <c r="M5" i="8"/>
  <c r="M9" i="8"/>
  <c r="Z5" i="8"/>
  <c r="M13" i="6"/>
  <c r="M5" i="6" s="1"/>
  <c r="M149" i="6"/>
  <c r="M43" i="6"/>
  <c r="M96" i="6"/>
  <c r="M76" i="6"/>
  <c r="M71" i="6"/>
  <c r="M66" i="6"/>
  <c r="M61" i="6"/>
  <c r="M56" i="6"/>
  <c r="M161" i="6"/>
  <c r="M156" i="6"/>
  <c r="M144" i="6"/>
  <c r="M138" i="6"/>
  <c r="M134" i="6" s="1"/>
  <c r="M131" i="6"/>
  <c r="M128" i="6"/>
  <c r="M125" i="6"/>
  <c r="M122" i="6"/>
  <c r="M119" i="6"/>
  <c r="M116" i="6"/>
  <c r="M113" i="6"/>
  <c r="M110" i="6"/>
  <c r="M93" i="6"/>
  <c r="M89" i="6"/>
  <c r="M83" i="6"/>
  <c r="M39" i="6"/>
  <c r="M32" i="6"/>
  <c r="M25" i="6"/>
  <c r="M19" i="6"/>
  <c r="M172" i="6"/>
  <c r="Z172"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3" i="6"/>
  <c r="Z174" i="6"/>
  <c r="Z175" i="6"/>
  <c r="Z5" i="6"/>
  <c r="Y96" i="8" l="1"/>
  <c r="Y91" i="8"/>
  <c r="Y86" i="8"/>
  <c r="Y28" i="8"/>
  <c r="W28" i="8" s="1"/>
  <c r="X28" i="8" s="1"/>
  <c r="AB28" i="8" s="1"/>
  <c r="Y12" i="8"/>
  <c r="W12" i="8" s="1"/>
  <c r="X12" i="8" s="1"/>
  <c r="AB12" i="8" s="1"/>
  <c r="Y9" i="8"/>
  <c r="AE89" i="8"/>
  <c r="W85" i="8"/>
  <c r="X85" i="8" s="1"/>
  <c r="AB85" i="8" s="1"/>
  <c r="AA85" i="8" s="1"/>
  <c r="Y83" i="8"/>
  <c r="Y55" i="8"/>
  <c r="Y15" i="8"/>
  <c r="Y7" i="8"/>
  <c r="AE7" i="8" s="1"/>
  <c r="Y92" i="8"/>
  <c r="Y95" i="8"/>
  <c r="W95" i="8" s="1"/>
  <c r="Y87" i="8"/>
  <c r="Y81" i="8"/>
  <c r="Y45" i="8"/>
  <c r="Y21" i="8"/>
  <c r="AE21" i="8" s="1"/>
  <c r="Y13" i="8"/>
  <c r="W13" i="8" s="1"/>
  <c r="Y66" i="8"/>
  <c r="AE66" i="8" s="1"/>
  <c r="AE65" i="8"/>
  <c r="Y61" i="8"/>
  <c r="Y60" i="8"/>
  <c r="AE60" i="8" s="1"/>
  <c r="Y58" i="8"/>
  <c r="AE58" i="8" s="1"/>
  <c r="Y57" i="8"/>
  <c r="Y56" i="8"/>
  <c r="AE56" i="8" s="1"/>
  <c r="Y54" i="8"/>
  <c r="Y53" i="8"/>
  <c r="AE53" i="8" s="1"/>
  <c r="Y52" i="8"/>
  <c r="W52" i="8" s="1"/>
  <c r="Y50" i="8"/>
  <c r="AE50" i="8" s="1"/>
  <c r="Y49" i="8"/>
  <c r="W49" i="8" s="1"/>
  <c r="Y48" i="8"/>
  <c r="W48" i="8" s="1"/>
  <c r="W46" i="8"/>
  <c r="X46" i="8" s="1"/>
  <c r="AB46" i="8" s="1"/>
  <c r="Y43" i="8"/>
  <c r="W43" i="8" s="1"/>
  <c r="Y44" i="8"/>
  <c r="AE44" i="8" s="1"/>
  <c r="Y42" i="8"/>
  <c r="AE42" i="8" s="1"/>
  <c r="Y40" i="8"/>
  <c r="AE40" i="8" s="1"/>
  <c r="Y39" i="8"/>
  <c r="W39" i="8" s="1"/>
  <c r="X39" i="8" s="1"/>
  <c r="AB39" i="8" s="1"/>
  <c r="Y37" i="8"/>
  <c r="AE37" i="8" s="1"/>
  <c r="Y38" i="8"/>
  <c r="Y35" i="8"/>
  <c r="AE35" i="8" s="1"/>
  <c r="Y36" i="8"/>
  <c r="W36" i="8" s="1"/>
  <c r="X36" i="8" s="1"/>
  <c r="AB36" i="8" s="1"/>
  <c r="AA36" i="8" s="1"/>
  <c r="AE12" i="8"/>
  <c r="Y31" i="8"/>
  <c r="AE31" i="8" s="1"/>
  <c r="Y25" i="8"/>
  <c r="W25" i="8" s="1"/>
  <c r="Y23" i="8"/>
  <c r="W23" i="8" s="1"/>
  <c r="Y22" i="8"/>
  <c r="AE22" i="8" s="1"/>
  <c r="Y20" i="8"/>
  <c r="W20" i="8" s="1"/>
  <c r="X20" i="8" s="1"/>
  <c r="AB20" i="8" s="1"/>
  <c r="M33" i="8"/>
  <c r="W90" i="8"/>
  <c r="AE90" i="8"/>
  <c r="X93" i="8"/>
  <c r="AB93" i="8" s="1"/>
  <c r="W87" i="8"/>
  <c r="W82" i="8"/>
  <c r="AE82" i="8"/>
  <c r="W91" i="8"/>
  <c r="AE91" i="8"/>
  <c r="W86" i="8"/>
  <c r="AE86" i="8"/>
  <c r="AA89" i="8"/>
  <c r="W98" i="8"/>
  <c r="AE98" i="8"/>
  <c r="W83" i="8"/>
  <c r="AE83" i="8"/>
  <c r="W76" i="8"/>
  <c r="AE76" i="8"/>
  <c r="AE74" i="8"/>
  <c r="W74" i="8"/>
  <c r="AD69" i="8"/>
  <c r="AC69" i="8" s="1"/>
  <c r="AB69" i="8"/>
  <c r="W8" i="8"/>
  <c r="AE8" i="8"/>
  <c r="Y99" i="8"/>
  <c r="AB94" i="8"/>
  <c r="Y88" i="8"/>
  <c r="Y84" i="8"/>
  <c r="Y80" i="8"/>
  <c r="AE73" i="8"/>
  <c r="Y64" i="8"/>
  <c r="W61" i="8"/>
  <c r="W59" i="8"/>
  <c r="AE59" i="8"/>
  <c r="W57" i="8"/>
  <c r="AE57" i="8"/>
  <c r="W55" i="8"/>
  <c r="AE55" i="8"/>
  <c r="W51" i="8"/>
  <c r="AE51" i="8"/>
  <c r="W16" i="8"/>
  <c r="AE16" i="8"/>
  <c r="X73" i="8"/>
  <c r="AB73" i="8" s="1"/>
  <c r="W41" i="8"/>
  <c r="AE41" i="8"/>
  <c r="W32" i="8"/>
  <c r="AE32" i="8"/>
  <c r="Y97" i="8"/>
  <c r="AE94" i="8"/>
  <c r="AE93" i="8"/>
  <c r="W79" i="8"/>
  <c r="Y78" i="8"/>
  <c r="Y70" i="8"/>
  <c r="Y72" i="8"/>
  <c r="AD89" i="8"/>
  <c r="AC89" i="8" s="1"/>
  <c r="W77" i="8"/>
  <c r="AE77" i="8"/>
  <c r="Y75" i="8"/>
  <c r="W68" i="8"/>
  <c r="AE68" i="8"/>
  <c r="X65" i="8"/>
  <c r="AB65" i="8" s="1"/>
  <c r="AE62" i="8"/>
  <c r="W62" i="8"/>
  <c r="W60" i="8"/>
  <c r="W24" i="8"/>
  <c r="AE24" i="8"/>
  <c r="Y71" i="8"/>
  <c r="Y63" i="8"/>
  <c r="AE15" i="8"/>
  <c r="W15" i="8"/>
  <c r="W7" i="8"/>
  <c r="AE69" i="8"/>
  <c r="Y47" i="8"/>
  <c r="W45" i="8"/>
  <c r="AE45" i="8"/>
  <c r="W30" i="8"/>
  <c r="AE30" i="8"/>
  <c r="W14" i="8"/>
  <c r="AE14" i="8"/>
  <c r="W6" i="8"/>
  <c r="AE6" i="8"/>
  <c r="Y67" i="8"/>
  <c r="Y33" i="8"/>
  <c r="Y29" i="8"/>
  <c r="W21" i="8"/>
  <c r="Y17" i="8"/>
  <c r="W9" i="8"/>
  <c r="Y34" i="8"/>
  <c r="W26" i="8"/>
  <c r="AE26" i="8"/>
  <c r="W18" i="8"/>
  <c r="AE18" i="8"/>
  <c r="Y10" i="8"/>
  <c r="W27" i="8"/>
  <c r="W19" i="8"/>
  <c r="W11" i="8"/>
  <c r="Y5" i="8"/>
  <c r="M143" i="6"/>
  <c r="Y173" i="6"/>
  <c r="M160" i="6"/>
  <c r="M55" i="6"/>
  <c r="M54" i="6" s="1"/>
  <c r="Y169" i="6"/>
  <c r="AE169" i="6" s="1"/>
  <c r="Y165" i="6"/>
  <c r="Y157" i="6"/>
  <c r="Y153" i="6"/>
  <c r="W153" i="6" s="1"/>
  <c r="Y145" i="6"/>
  <c r="W145" i="6" s="1"/>
  <c r="Y141" i="6"/>
  <c r="Y137" i="6"/>
  <c r="AE137" i="6" s="1"/>
  <c r="Y133" i="6"/>
  <c r="W133" i="6" s="1"/>
  <c r="X133" i="6" s="1"/>
  <c r="AB133" i="6" s="1"/>
  <c r="Y129" i="6"/>
  <c r="AE129" i="6" s="1"/>
  <c r="Y121" i="6"/>
  <c r="W121" i="6" s="1"/>
  <c r="X121" i="6" s="1"/>
  <c r="AB121" i="6" s="1"/>
  <c r="Y117" i="6"/>
  <c r="W117" i="6" s="1"/>
  <c r="X117" i="6" s="1"/>
  <c r="AB117" i="6" s="1"/>
  <c r="Y109" i="6"/>
  <c r="AE109" i="6" s="1"/>
  <c r="Y105" i="6"/>
  <c r="AE105" i="6" s="1"/>
  <c r="Y101" i="6"/>
  <c r="W101" i="6" s="1"/>
  <c r="Y97" i="6"/>
  <c r="AE97" i="6" s="1"/>
  <c r="Y85" i="6"/>
  <c r="W85" i="6" s="1"/>
  <c r="Y81" i="6"/>
  <c r="AE81" i="6" s="1"/>
  <c r="Y57" i="6"/>
  <c r="AE57" i="6" s="1"/>
  <c r="Y53" i="6"/>
  <c r="AE53" i="6" s="1"/>
  <c r="Y49" i="6"/>
  <c r="Y45" i="6"/>
  <c r="Y41" i="6"/>
  <c r="M92" i="6"/>
  <c r="M18" i="6"/>
  <c r="Y63" i="6"/>
  <c r="W63" i="6" s="1"/>
  <c r="X63" i="6" s="1"/>
  <c r="AB63" i="6" s="1"/>
  <c r="Y59" i="6"/>
  <c r="Y51" i="6"/>
  <c r="Y47" i="6"/>
  <c r="Y35" i="6"/>
  <c r="W35" i="6" s="1"/>
  <c r="Y31" i="6"/>
  <c r="AE31" i="6" s="1"/>
  <c r="Y27" i="6"/>
  <c r="AE27" i="6" s="1"/>
  <c r="Y23" i="6"/>
  <c r="AE23" i="6" s="1"/>
  <c r="Y15" i="6"/>
  <c r="AE15" i="6" s="1"/>
  <c r="Y11" i="6"/>
  <c r="AE11" i="6" s="1"/>
  <c r="Y7" i="6"/>
  <c r="AE7" i="6" s="1"/>
  <c r="Y33" i="6"/>
  <c r="W33" i="6" s="1"/>
  <c r="Y39" i="6"/>
  <c r="Y37" i="6"/>
  <c r="W37" i="6" s="1"/>
  <c r="Y17" i="6"/>
  <c r="AE17" i="6" s="1"/>
  <c r="Y166" i="6"/>
  <c r="Y122" i="6"/>
  <c r="Y110" i="6"/>
  <c r="Y102" i="6"/>
  <c r="Y94" i="6"/>
  <c r="AE94" i="6" s="1"/>
  <c r="Y86" i="6"/>
  <c r="Y78" i="6"/>
  <c r="Y74" i="6"/>
  <c r="Y70" i="6"/>
  <c r="Y62" i="6"/>
  <c r="Y58" i="6"/>
  <c r="AE58" i="6" s="1"/>
  <c r="Y50" i="6"/>
  <c r="AE50" i="6" s="1"/>
  <c r="Y42" i="6"/>
  <c r="AE42" i="6" s="1"/>
  <c r="Y34" i="6"/>
  <c r="AE34" i="6" s="1"/>
  <c r="Y30" i="6"/>
  <c r="W30" i="6" s="1"/>
  <c r="Y26" i="6"/>
  <c r="AE26" i="6" s="1"/>
  <c r="Y22" i="6"/>
  <c r="W22" i="6" s="1"/>
  <c r="Y14" i="6"/>
  <c r="AE14" i="6" s="1"/>
  <c r="Y10" i="6"/>
  <c r="AE10" i="6" s="1"/>
  <c r="Y6" i="6"/>
  <c r="W6" i="6" s="1"/>
  <c r="Y134" i="6"/>
  <c r="Y125" i="6"/>
  <c r="Y66" i="6"/>
  <c r="Y54" i="6"/>
  <c r="Y168" i="6"/>
  <c r="AE168" i="6" s="1"/>
  <c r="Y164" i="6"/>
  <c r="AE164" i="6" s="1"/>
  <c r="Y160" i="6"/>
  <c r="W160" i="6" s="1"/>
  <c r="Y156" i="6"/>
  <c r="W156" i="6" s="1"/>
  <c r="Y152" i="6"/>
  <c r="AE152" i="6" s="1"/>
  <c r="Y148" i="6"/>
  <c r="W148" i="6" s="1"/>
  <c r="Y144" i="6"/>
  <c r="W144" i="6" s="1"/>
  <c r="Y140" i="6"/>
  <c r="AE140" i="6" s="1"/>
  <c r="Y136" i="6"/>
  <c r="W136" i="6" s="1"/>
  <c r="X136" i="6" s="1"/>
  <c r="AB136" i="6" s="1"/>
  <c r="Y132" i="6"/>
  <c r="Y128" i="6"/>
  <c r="Y124" i="6"/>
  <c r="Y120" i="6"/>
  <c r="Y116" i="6"/>
  <c r="Y112" i="6"/>
  <c r="Y108" i="6"/>
  <c r="Y104" i="6"/>
  <c r="AE104" i="6" s="1"/>
  <c r="Y100" i="6"/>
  <c r="AE100" i="6" s="1"/>
  <c r="Y96" i="6"/>
  <c r="W96" i="6" s="1"/>
  <c r="Y92" i="6"/>
  <c r="Y88" i="6"/>
  <c r="AE88" i="6" s="1"/>
  <c r="Y84" i="6"/>
  <c r="W84" i="6" s="1"/>
  <c r="X84" i="6" s="1"/>
  <c r="AB84" i="6" s="1"/>
  <c r="Y80" i="6"/>
  <c r="AE80" i="6" s="1"/>
  <c r="Y73" i="6"/>
  <c r="W73" i="6" s="1"/>
  <c r="Y69" i="6"/>
  <c r="Y65" i="6"/>
  <c r="AE65" i="6" s="1"/>
  <c r="Y5" i="6"/>
  <c r="Y71" i="6"/>
  <c r="Y55" i="6"/>
  <c r="W55" i="6" s="1"/>
  <c r="Y43" i="6"/>
  <c r="Y19" i="6"/>
  <c r="W19" i="6" s="1"/>
  <c r="Y18" i="6"/>
  <c r="Y172" i="6"/>
  <c r="W172" i="6" s="1"/>
  <c r="Y167" i="6"/>
  <c r="W167" i="6" s="1"/>
  <c r="X167" i="6" s="1"/>
  <c r="AB167" i="6" s="1"/>
  <c r="AA167" i="6" s="1"/>
  <c r="Y155" i="6"/>
  <c r="AE155" i="6" s="1"/>
  <c r="Y143" i="6"/>
  <c r="Y139" i="6"/>
  <c r="AE139" i="6" s="1"/>
  <c r="Y135" i="6"/>
  <c r="W135" i="6" s="1"/>
  <c r="X135" i="6" s="1"/>
  <c r="AB135" i="6" s="1"/>
  <c r="AA135" i="6" s="1"/>
  <c r="Y131" i="6"/>
  <c r="Y127" i="6"/>
  <c r="Y123" i="6"/>
  <c r="Y119" i="6"/>
  <c r="Y115" i="6"/>
  <c r="Y111" i="6"/>
  <c r="Y107" i="6"/>
  <c r="Y103" i="6"/>
  <c r="AE103" i="6" s="1"/>
  <c r="Y95" i="6"/>
  <c r="AE95" i="6" s="1"/>
  <c r="Y87" i="6"/>
  <c r="W87" i="6" s="1"/>
  <c r="Y83" i="6"/>
  <c r="Y76" i="6"/>
  <c r="Y72" i="6"/>
  <c r="W72" i="6" s="1"/>
  <c r="Y68" i="6"/>
  <c r="W68" i="6" s="1"/>
  <c r="Y60" i="6"/>
  <c r="Y56" i="6"/>
  <c r="Y52" i="6"/>
  <c r="AE52" i="6" s="1"/>
  <c r="Y48" i="6"/>
  <c r="AE48" i="6" s="1"/>
  <c r="Y44" i="6"/>
  <c r="W44" i="6" s="1"/>
  <c r="Y40" i="6"/>
  <c r="AE40" i="6" s="1"/>
  <c r="Y28" i="6"/>
  <c r="AE28" i="6" s="1"/>
  <c r="Y25" i="6"/>
  <c r="W25" i="6" s="1"/>
  <c r="Y20" i="6"/>
  <c r="AE20" i="6" s="1"/>
  <c r="Y13" i="6"/>
  <c r="W13" i="6" s="1"/>
  <c r="Y8" i="6"/>
  <c r="AE8" i="6" s="1"/>
  <c r="Y171" i="6"/>
  <c r="AE171" i="6" s="1"/>
  <c r="Y93" i="6"/>
  <c r="Y77" i="6"/>
  <c r="AE77" i="6" s="1"/>
  <c r="Y29" i="6"/>
  <c r="W29" i="6" s="1"/>
  <c r="Y21" i="6"/>
  <c r="W21" i="6" s="1"/>
  <c r="Y9" i="6"/>
  <c r="AE9" i="6" s="1"/>
  <c r="Y64" i="6"/>
  <c r="AE64" i="6" s="1"/>
  <c r="Y36" i="6"/>
  <c r="W36" i="6" s="1"/>
  <c r="Y32" i="6"/>
  <c r="W32" i="6" s="1"/>
  <c r="Y24" i="6"/>
  <c r="W24" i="6" s="1"/>
  <c r="Y16" i="6"/>
  <c r="W16" i="6" s="1"/>
  <c r="Y12" i="6"/>
  <c r="AE12" i="6" s="1"/>
  <c r="Y149" i="6"/>
  <c r="Y113" i="6"/>
  <c r="Y61" i="6"/>
  <c r="Y175" i="6"/>
  <c r="Y163" i="6"/>
  <c r="W163" i="6" s="1"/>
  <c r="Y159" i="6"/>
  <c r="AE159" i="6" s="1"/>
  <c r="Y151" i="6"/>
  <c r="W151" i="6" s="1"/>
  <c r="Y147" i="6"/>
  <c r="W147" i="6" s="1"/>
  <c r="X147" i="6" s="1"/>
  <c r="AB147" i="6" s="1"/>
  <c r="Y99" i="6"/>
  <c r="W99" i="6" s="1"/>
  <c r="X99" i="6" s="1"/>
  <c r="AB99" i="6" s="1"/>
  <c r="Y91" i="6"/>
  <c r="AE91" i="6" s="1"/>
  <c r="Y79" i="6"/>
  <c r="AE79" i="6" s="1"/>
  <c r="Y75" i="6"/>
  <c r="W75" i="6" s="1"/>
  <c r="X75" i="6" s="1"/>
  <c r="AB75" i="6" s="1"/>
  <c r="Y67" i="6"/>
  <c r="AE67" i="6" s="1"/>
  <c r="W139" i="6"/>
  <c r="X139" i="6" s="1"/>
  <c r="AB139" i="6" s="1"/>
  <c r="AA139" i="6" s="1"/>
  <c r="Y161" i="6"/>
  <c r="W161" i="6" s="1"/>
  <c r="Y89" i="6"/>
  <c r="W92" i="6"/>
  <c r="X92" i="6" s="1"/>
  <c r="AB92" i="6" s="1"/>
  <c r="Y174" i="6"/>
  <c r="AE174" i="6" s="1"/>
  <c r="Y170" i="6"/>
  <c r="AE170" i="6" s="1"/>
  <c r="Y162" i="6"/>
  <c r="W162" i="6" s="1"/>
  <c r="Y158" i="6"/>
  <c r="AE158" i="6" s="1"/>
  <c r="Y154" i="6"/>
  <c r="AE154" i="6" s="1"/>
  <c r="Y150" i="6"/>
  <c r="AE150" i="6" s="1"/>
  <c r="Y146" i="6"/>
  <c r="W146" i="6" s="1"/>
  <c r="Y142" i="6"/>
  <c r="AE142" i="6" s="1"/>
  <c r="Y138" i="6"/>
  <c r="W138" i="6" s="1"/>
  <c r="X138" i="6" s="1"/>
  <c r="AB138" i="6" s="1"/>
  <c r="Y130" i="6"/>
  <c r="W130" i="6" s="1"/>
  <c r="Y126" i="6"/>
  <c r="W126" i="6" s="1"/>
  <c r="Y118" i="6"/>
  <c r="W118" i="6" s="1"/>
  <c r="Y114" i="6"/>
  <c r="W114" i="6" s="1"/>
  <c r="Y106" i="6"/>
  <c r="W106" i="6" s="1"/>
  <c r="X106" i="6" s="1"/>
  <c r="AB106" i="6" s="1"/>
  <c r="Y98" i="6"/>
  <c r="AE98" i="6" s="1"/>
  <c r="Y90" i="6"/>
  <c r="W90" i="6" s="1"/>
  <c r="X90" i="6" s="1"/>
  <c r="AB90" i="6" s="1"/>
  <c r="Y82" i="6"/>
  <c r="AE82" i="6" s="1"/>
  <c r="Y46" i="6"/>
  <c r="AE46" i="6" s="1"/>
  <c r="Y38" i="6"/>
  <c r="AE38" i="6" s="1"/>
  <c r="AE117" i="6"/>
  <c r="W109" i="6"/>
  <c r="X109" i="6" s="1"/>
  <c r="AB109" i="6" s="1"/>
  <c r="W97" i="6"/>
  <c r="AE153" i="6"/>
  <c r="W137" i="6"/>
  <c r="AE85" i="6"/>
  <c r="AE28" i="8" l="1"/>
  <c r="W177" i="6"/>
  <c r="AD85" i="8"/>
  <c r="AC85" i="8" s="1"/>
  <c r="AE92" i="8"/>
  <c r="W92" i="8"/>
  <c r="M29" i="8"/>
  <c r="M17" i="8" s="1"/>
  <c r="W81" i="8"/>
  <c r="AE81" i="8"/>
  <c r="AE96" i="8"/>
  <c r="W96" i="8"/>
  <c r="W66" i="8"/>
  <c r="X66" i="8" s="1"/>
  <c r="AB66" i="8" s="1"/>
  <c r="W56" i="8"/>
  <c r="X56" i="8" s="1"/>
  <c r="AB56" i="8" s="1"/>
  <c r="W44" i="8"/>
  <c r="X44" i="8" s="1"/>
  <c r="AB44" i="8" s="1"/>
  <c r="W58" i="8"/>
  <c r="X58" i="8" s="1"/>
  <c r="AB58" i="8" s="1"/>
  <c r="W53" i="8"/>
  <c r="X53" i="8" s="1"/>
  <c r="AB53" i="8" s="1"/>
  <c r="AE25" i="8"/>
  <c r="AE52" i="8"/>
  <c r="AE49" i="8"/>
  <c r="W50" i="8"/>
  <c r="X50" i="8" s="1"/>
  <c r="AB50" i="8" s="1"/>
  <c r="W37" i="8"/>
  <c r="X37" i="8" s="1"/>
  <c r="AB37" i="8" s="1"/>
  <c r="AE48" i="8"/>
  <c r="AE54" i="8"/>
  <c r="W54" i="8"/>
  <c r="X54" i="8" s="1"/>
  <c r="AB54" i="8" s="1"/>
  <c r="AA54" i="8" s="1"/>
  <c r="W40" i="8"/>
  <c r="X40" i="8" s="1"/>
  <c r="AB40" i="8" s="1"/>
  <c r="W22" i="8"/>
  <c r="X22" i="8" s="1"/>
  <c r="AB22" i="8" s="1"/>
  <c r="W42" i="8"/>
  <c r="X42" i="8" s="1"/>
  <c r="AB42" i="8" s="1"/>
  <c r="AE39" i="8"/>
  <c r="W38" i="8"/>
  <c r="X38" i="8" s="1"/>
  <c r="AB38" i="8" s="1"/>
  <c r="AA38" i="8" s="1"/>
  <c r="AE38" i="8"/>
  <c r="W35" i="8"/>
  <c r="X35" i="8" s="1"/>
  <c r="AB35" i="8" s="1"/>
  <c r="W31" i="8"/>
  <c r="X31" i="8" s="1"/>
  <c r="AB31" i="8" s="1"/>
  <c r="AE133" i="6"/>
  <c r="W95" i="6"/>
  <c r="X95" i="6" s="1"/>
  <c r="AB95" i="6" s="1"/>
  <c r="AE99" i="6"/>
  <c r="W11" i="6"/>
  <c r="X11" i="6" s="1"/>
  <c r="AB11" i="6" s="1"/>
  <c r="W27" i="6"/>
  <c r="X27" i="6" s="1"/>
  <c r="AB27" i="6" s="1"/>
  <c r="W31" i="6"/>
  <c r="X31" i="6" s="1"/>
  <c r="AB31" i="6" s="1"/>
  <c r="W10" i="6"/>
  <c r="X10" i="6" s="1"/>
  <c r="AB10" i="6" s="1"/>
  <c r="W7" i="6"/>
  <c r="X7" i="6" s="1"/>
  <c r="AB7" i="6" s="1"/>
  <c r="AD65" i="8"/>
  <c r="AC65" i="8" s="1"/>
  <c r="AD36" i="8"/>
  <c r="AC36" i="8" s="1"/>
  <c r="AD28" i="8"/>
  <c r="AC28" i="8" s="1"/>
  <c r="X21" i="8"/>
  <c r="AB21" i="8" s="1"/>
  <c r="AA46" i="8"/>
  <c r="X7" i="8"/>
  <c r="AB7" i="8" s="1"/>
  <c r="X79" i="8"/>
  <c r="AB79" i="8" s="1"/>
  <c r="X41" i="8"/>
  <c r="AB41" i="8" s="1"/>
  <c r="W88" i="8"/>
  <c r="AA69" i="8"/>
  <c r="AG69" i="8"/>
  <c r="AA93" i="8"/>
  <c r="X11" i="8"/>
  <c r="AB11" i="8" s="1"/>
  <c r="X27" i="8"/>
  <c r="AB27" i="8" s="1"/>
  <c r="W10" i="8"/>
  <c r="AE10" i="8"/>
  <c r="AD20" i="8"/>
  <c r="AC20" i="8" s="1"/>
  <c r="W34" i="8"/>
  <c r="X13" i="8"/>
  <c r="AB13" i="8" s="1"/>
  <c r="AD39" i="8"/>
  <c r="AC39" i="8" s="1"/>
  <c r="X6" i="8"/>
  <c r="AB6" i="8" s="1"/>
  <c r="X24" i="8"/>
  <c r="AB24" i="8" s="1"/>
  <c r="X49" i="8"/>
  <c r="AB49" i="8" s="1"/>
  <c r="X68" i="8"/>
  <c r="AB68" i="8" s="1"/>
  <c r="AE72" i="8"/>
  <c r="W72" i="8"/>
  <c r="X51" i="8"/>
  <c r="AB51" i="8" s="1"/>
  <c r="X57" i="8"/>
  <c r="AB57" i="8" s="1"/>
  <c r="X61" i="8"/>
  <c r="AB61" i="8" s="1"/>
  <c r="X8" i="8"/>
  <c r="AB8" i="8" s="1"/>
  <c r="X76" i="8"/>
  <c r="AB76" i="8" s="1"/>
  <c r="AG89" i="8"/>
  <c r="X86" i="8"/>
  <c r="AB86" i="8" s="1"/>
  <c r="X82" i="8"/>
  <c r="AB82" i="8" s="1"/>
  <c r="AD93" i="8"/>
  <c r="AC93" i="8" s="1"/>
  <c r="X90" i="8"/>
  <c r="AB90" i="8" s="1"/>
  <c r="AA20" i="8"/>
  <c r="X18" i="8"/>
  <c r="AB18" i="8" s="1"/>
  <c r="W33" i="8"/>
  <c r="W47" i="8"/>
  <c r="X62" i="8"/>
  <c r="AB62" i="8" s="1"/>
  <c r="X77" i="8"/>
  <c r="AB77" i="8" s="1"/>
  <c r="W97" i="8"/>
  <c r="AE97" i="8"/>
  <c r="AA73" i="8"/>
  <c r="AA12" i="8"/>
  <c r="AA28" i="8"/>
  <c r="AD12" i="8"/>
  <c r="AC12" i="8" s="1"/>
  <c r="X25" i="8"/>
  <c r="AB25" i="8" s="1"/>
  <c r="AA39" i="8"/>
  <c r="X15" i="8"/>
  <c r="AB15" i="8" s="1"/>
  <c r="W63" i="8"/>
  <c r="AE63" i="8"/>
  <c r="X60" i="8"/>
  <c r="AB60" i="8" s="1"/>
  <c r="W75" i="8"/>
  <c r="AE75" i="8"/>
  <c r="X43" i="8"/>
  <c r="AB43" i="8" s="1"/>
  <c r="W70" i="8"/>
  <c r="X32" i="8"/>
  <c r="AB32" i="8" s="1"/>
  <c r="X48" i="8"/>
  <c r="AB48" i="8" s="1"/>
  <c r="W64" i="8"/>
  <c r="AE80" i="8"/>
  <c r="W80" i="8"/>
  <c r="AA94" i="8"/>
  <c r="AG94" i="8"/>
  <c r="X74" i="8"/>
  <c r="AB74" i="8" s="1"/>
  <c r="X95" i="8"/>
  <c r="AB95" i="8" s="1"/>
  <c r="X23" i="8"/>
  <c r="AB23" i="8" s="1"/>
  <c r="X19" i="8"/>
  <c r="AB19" i="8" s="1"/>
  <c r="X26" i="8"/>
  <c r="AB26" i="8" s="1"/>
  <c r="X9" i="8"/>
  <c r="AB9" i="8" s="1"/>
  <c r="W29" i="8"/>
  <c r="AD46" i="8"/>
  <c r="AC46" i="8" s="1"/>
  <c r="AE67" i="8"/>
  <c r="W67" i="8"/>
  <c r="X14" i="8"/>
  <c r="AB14" i="8" s="1"/>
  <c r="X30" i="8"/>
  <c r="AB30" i="8" s="1"/>
  <c r="X45" i="8"/>
  <c r="AB45" i="8" s="1"/>
  <c r="AE71" i="8"/>
  <c r="W71" i="8"/>
  <c r="AA65" i="8"/>
  <c r="W78" i="8"/>
  <c r="AD73" i="8"/>
  <c r="AC73" i="8" s="1"/>
  <c r="X16" i="8"/>
  <c r="AB16" i="8" s="1"/>
  <c r="X55" i="8"/>
  <c r="AB55" i="8" s="1"/>
  <c r="X59" i="8"/>
  <c r="AB59" i="8" s="1"/>
  <c r="AE84" i="8"/>
  <c r="W84" i="8"/>
  <c r="AE99" i="8"/>
  <c r="W99" i="8"/>
  <c r="X52" i="8"/>
  <c r="AB52" i="8" s="1"/>
  <c r="X83" i="8"/>
  <c r="AB83" i="8" s="1"/>
  <c r="X98" i="8"/>
  <c r="AB98" i="8" s="1"/>
  <c r="X91" i="8"/>
  <c r="AB91" i="8" s="1"/>
  <c r="X87" i="8"/>
  <c r="AB87" i="8" s="1"/>
  <c r="W5" i="8"/>
  <c r="AE163" i="6"/>
  <c r="W67" i="6"/>
  <c r="X67" i="6" s="1"/>
  <c r="AB67" i="6" s="1"/>
  <c r="AA67" i="6" s="1"/>
  <c r="W169" i="6"/>
  <c r="X169" i="6" s="1"/>
  <c r="AB169" i="6" s="1"/>
  <c r="W17" i="6"/>
  <c r="X17" i="6" s="1"/>
  <c r="AB17" i="6" s="1"/>
  <c r="AE33" i="6"/>
  <c r="W26" i="6"/>
  <c r="X26" i="6" s="1"/>
  <c r="AB26" i="6" s="1"/>
  <c r="AE145" i="6"/>
  <c r="W81" i="6"/>
  <c r="X81" i="6" s="1"/>
  <c r="AB81" i="6" s="1"/>
  <c r="W152" i="6"/>
  <c r="X152" i="6" s="1"/>
  <c r="AB152" i="6" s="1"/>
  <c r="W34" i="6"/>
  <c r="X34" i="6" s="1"/>
  <c r="AB34" i="6" s="1"/>
  <c r="W20" i="6"/>
  <c r="X20" i="6" s="1"/>
  <c r="AB20" i="6" s="1"/>
  <c r="AE63" i="6"/>
  <c r="AD135" i="6"/>
  <c r="AC135" i="6" s="1"/>
  <c r="W65" i="6"/>
  <c r="X65" i="6" s="1"/>
  <c r="AB65" i="6" s="1"/>
  <c r="W57" i="6"/>
  <c r="X57" i="6" s="1"/>
  <c r="AB57" i="6" s="1"/>
  <c r="AE167" i="6"/>
  <c r="W14" i="6"/>
  <c r="X14" i="6" s="1"/>
  <c r="AB14" i="6" s="1"/>
  <c r="W88" i="6"/>
  <c r="X88" i="6" s="1"/>
  <c r="AB88" i="6" s="1"/>
  <c r="W94" i="6"/>
  <c r="X94" i="6" s="1"/>
  <c r="AB94" i="6" s="1"/>
  <c r="W129" i="6"/>
  <c r="X129" i="6" s="1"/>
  <c r="AB129" i="6" s="1"/>
  <c r="AA129" i="6" s="1"/>
  <c r="AE35" i="6"/>
  <c r="AE22" i="6"/>
  <c r="AE101" i="6"/>
  <c r="W105" i="6"/>
  <c r="X105" i="6" s="1"/>
  <c r="AB105" i="6" s="1"/>
  <c r="AE148" i="6"/>
  <c r="W15" i="6"/>
  <c r="X15" i="6" s="1"/>
  <c r="AB15" i="6" s="1"/>
  <c r="W8" i="6"/>
  <c r="X8" i="6" s="1"/>
  <c r="AB8" i="6" s="1"/>
  <c r="AE30" i="6"/>
  <c r="W40" i="6"/>
  <c r="X40" i="6" s="1"/>
  <c r="AB40" i="6" s="1"/>
  <c r="AE84" i="6"/>
  <c r="W53" i="6"/>
  <c r="X53" i="6" s="1"/>
  <c r="AB53" i="6" s="1"/>
  <c r="AA53" i="6" s="1"/>
  <c r="AE37" i="6"/>
  <c r="AE135" i="6"/>
  <c r="W80" i="6"/>
  <c r="X80" i="6" s="1"/>
  <c r="AB80" i="6" s="1"/>
  <c r="W142" i="6"/>
  <c r="X142" i="6" s="1"/>
  <c r="AB142" i="6" s="1"/>
  <c r="AA142" i="6" s="1"/>
  <c r="AE121" i="6"/>
  <c r="W100" i="6"/>
  <c r="X100" i="6" s="1"/>
  <c r="AB100" i="6" s="1"/>
  <c r="AA100" i="6" s="1"/>
  <c r="W155" i="6"/>
  <c r="X155" i="6" s="1"/>
  <c r="AB155" i="6" s="1"/>
  <c r="AA155" i="6" s="1"/>
  <c r="M177" i="6"/>
  <c r="W23" i="6"/>
  <c r="X23" i="6" s="1"/>
  <c r="AB23" i="6" s="1"/>
  <c r="AE44" i="6"/>
  <c r="W104" i="6"/>
  <c r="X104" i="6" s="1"/>
  <c r="AB104" i="6" s="1"/>
  <c r="W42" i="6"/>
  <c r="X42" i="6" s="1"/>
  <c r="AB42" i="6" s="1"/>
  <c r="AD136" i="6"/>
  <c r="AC136" i="6" s="1"/>
  <c r="W168" i="6"/>
  <c r="X168" i="6" s="1"/>
  <c r="AB168" i="6" s="1"/>
  <c r="AE126" i="6"/>
  <c r="AE136" i="6"/>
  <c r="W9" i="6"/>
  <c r="X9" i="6" s="1"/>
  <c r="AB9" i="6" s="1"/>
  <c r="W98" i="6"/>
  <c r="X98" i="6" s="1"/>
  <c r="AB98" i="6" s="1"/>
  <c r="W170" i="6"/>
  <c r="X170" i="6" s="1"/>
  <c r="AB170" i="6" s="1"/>
  <c r="AA170" i="6" s="1"/>
  <c r="AE130" i="6"/>
  <c r="AE24" i="6"/>
  <c r="AE6" i="6"/>
  <c r="W28" i="6"/>
  <c r="X28" i="6" s="1"/>
  <c r="AB28" i="6" s="1"/>
  <c r="W50" i="6"/>
  <c r="X50" i="6" s="1"/>
  <c r="AB50" i="6" s="1"/>
  <c r="W38" i="6"/>
  <c r="X38" i="6" s="1"/>
  <c r="AB38" i="6" s="1"/>
  <c r="AE162" i="6"/>
  <c r="AE21" i="6"/>
  <c r="W150" i="6"/>
  <c r="X150" i="6" s="1"/>
  <c r="AB150" i="6" s="1"/>
  <c r="AA150" i="6" s="1"/>
  <c r="W103" i="6"/>
  <c r="X103" i="6" s="1"/>
  <c r="AB103" i="6" s="1"/>
  <c r="W46" i="6"/>
  <c r="X46" i="6" s="1"/>
  <c r="AB46" i="6" s="1"/>
  <c r="W164" i="6"/>
  <c r="X164" i="6" s="1"/>
  <c r="AB164" i="6" s="1"/>
  <c r="W140" i="6"/>
  <c r="X140" i="6" s="1"/>
  <c r="AB140" i="6" s="1"/>
  <c r="W58" i="6"/>
  <c r="X58" i="6" s="1"/>
  <c r="AB58" i="6" s="1"/>
  <c r="AA58" i="6" s="1"/>
  <c r="AD106" i="6"/>
  <c r="AC106" i="6" s="1"/>
  <c r="W48" i="6"/>
  <c r="X48" i="6" s="1"/>
  <c r="AB48" i="6" s="1"/>
  <c r="AA48" i="6" s="1"/>
  <c r="AE68" i="6"/>
  <c r="AE90" i="6"/>
  <c r="AD167" i="6"/>
  <c r="AC167" i="6" s="1"/>
  <c r="AE73" i="6"/>
  <c r="AE16" i="6"/>
  <c r="W12" i="6"/>
  <c r="X12" i="6" s="1"/>
  <c r="AB12" i="6" s="1"/>
  <c r="AE87" i="6"/>
  <c r="AE36" i="6"/>
  <c r="W52" i="6"/>
  <c r="X52" i="6" s="1"/>
  <c r="AB52" i="6" s="1"/>
  <c r="AE72" i="6"/>
  <c r="AE114" i="6"/>
  <c r="W64" i="6"/>
  <c r="AE146" i="6"/>
  <c r="AE147" i="6"/>
  <c r="W77" i="6"/>
  <c r="X77" i="6" s="1"/>
  <c r="AB77" i="6" s="1"/>
  <c r="AE118" i="6"/>
  <c r="W171" i="6"/>
  <c r="W159" i="6"/>
  <c r="X159" i="6" s="1"/>
  <c r="AB159" i="6" s="1"/>
  <c r="AA159" i="6" s="1"/>
  <c r="AE75" i="6"/>
  <c r="AD139" i="6"/>
  <c r="AC139" i="6" s="1"/>
  <c r="X114" i="6"/>
  <c r="AB114" i="6" s="1"/>
  <c r="AA114" i="6" s="1"/>
  <c r="X118" i="6"/>
  <c r="AB118" i="6" s="1"/>
  <c r="AA118" i="6" s="1"/>
  <c r="X151" i="6"/>
  <c r="AB151" i="6" s="1"/>
  <c r="AA151" i="6" s="1"/>
  <c r="X126" i="6"/>
  <c r="AB126" i="6" s="1"/>
  <c r="AA126" i="6" s="1"/>
  <c r="X130" i="6"/>
  <c r="AB130" i="6" s="1"/>
  <c r="AA130" i="6" s="1"/>
  <c r="X163" i="6"/>
  <c r="AB163" i="6" s="1"/>
  <c r="AA163" i="6" s="1"/>
  <c r="AD90" i="6"/>
  <c r="AC90" i="6" s="1"/>
  <c r="W174" i="6"/>
  <c r="X174" i="6" s="1"/>
  <c r="AB174" i="6" s="1"/>
  <c r="AE29" i="6"/>
  <c r="AD117" i="6"/>
  <c r="AC117" i="6" s="1"/>
  <c r="W154" i="6"/>
  <c r="X154" i="6" s="1"/>
  <c r="AB154" i="6" s="1"/>
  <c r="W82" i="6"/>
  <c r="X82" i="6" s="1"/>
  <c r="AB82" i="6" s="1"/>
  <c r="W79" i="6"/>
  <c r="X79" i="6" s="1"/>
  <c r="AB79" i="6" s="1"/>
  <c r="AA79" i="6" s="1"/>
  <c r="AE106" i="6"/>
  <c r="AE151" i="6"/>
  <c r="W91" i="6"/>
  <c r="X91" i="6" s="1"/>
  <c r="AB91" i="6" s="1"/>
  <c r="AA91" i="6" s="1"/>
  <c r="W158" i="6"/>
  <c r="X158" i="6" s="1"/>
  <c r="AB158" i="6" s="1"/>
  <c r="AA158" i="6" s="1"/>
  <c r="AE175" i="6"/>
  <c r="W175" i="6"/>
  <c r="AD75" i="6"/>
  <c r="AC75" i="6" s="1"/>
  <c r="AD92" i="6"/>
  <c r="AC92" i="6" s="1"/>
  <c r="AD109" i="6"/>
  <c r="AC109" i="6" s="1"/>
  <c r="AD147" i="6"/>
  <c r="AC147" i="6" s="1"/>
  <c r="X97" i="6"/>
  <c r="AB97" i="6" s="1"/>
  <c r="AD63" i="6"/>
  <c r="AC63" i="6" s="1"/>
  <c r="AD84" i="6"/>
  <c r="AC84" i="6" s="1"/>
  <c r="AD138" i="6"/>
  <c r="AC138" i="6" s="1"/>
  <c r="W83" i="6"/>
  <c r="W89" i="6"/>
  <c r="AE107" i="6"/>
  <c r="W107" i="6"/>
  <c r="X146" i="6"/>
  <c r="AB146" i="6" s="1"/>
  <c r="X22" i="6"/>
  <c r="AB22" i="6" s="1"/>
  <c r="AA109" i="6"/>
  <c r="W116" i="6"/>
  <c r="W76" i="6"/>
  <c r="W141" i="6"/>
  <c r="AE141" i="6"/>
  <c r="AA106" i="6"/>
  <c r="X96" i="6"/>
  <c r="AB96" i="6" s="1"/>
  <c r="AA138" i="6"/>
  <c r="X148" i="6"/>
  <c r="AB148" i="6" s="1"/>
  <c r="X19" i="6"/>
  <c r="AB19" i="6" s="1"/>
  <c r="W45" i="6"/>
  <c r="AE45" i="6"/>
  <c r="W66" i="6"/>
  <c r="W123" i="6"/>
  <c r="AE123" i="6"/>
  <c r="W149" i="6"/>
  <c r="X162" i="6"/>
  <c r="AB162" i="6" s="1"/>
  <c r="W47" i="6"/>
  <c r="AE47" i="6"/>
  <c r="X37" i="6"/>
  <c r="AB37" i="6" s="1"/>
  <c r="X6" i="6"/>
  <c r="AB6" i="6" s="1"/>
  <c r="AE70" i="6"/>
  <c r="W70" i="6"/>
  <c r="W61" i="6"/>
  <c r="W110" i="6"/>
  <c r="X36" i="6"/>
  <c r="AB36" i="6" s="1"/>
  <c r="W69" i="6"/>
  <c r="AE69" i="6"/>
  <c r="X72" i="6"/>
  <c r="AB72" i="6" s="1"/>
  <c r="AA90" i="6"/>
  <c r="W127" i="6"/>
  <c r="AE127" i="6"/>
  <c r="X68" i="6"/>
  <c r="AB68" i="6" s="1"/>
  <c r="X137" i="6"/>
  <c r="AB137" i="6" s="1"/>
  <c r="AA147" i="6"/>
  <c r="W41" i="6"/>
  <c r="AE41" i="6"/>
  <c r="W49" i="6"/>
  <c r="AE49" i="6"/>
  <c r="AE59" i="6"/>
  <c r="W59" i="6"/>
  <c r="X16" i="6"/>
  <c r="AB16" i="6" s="1"/>
  <c r="X32" i="6"/>
  <c r="AB32" i="6" s="1"/>
  <c r="W54" i="6"/>
  <c r="AE74" i="6"/>
  <c r="W74" i="6"/>
  <c r="W18" i="6"/>
  <c r="AA84" i="6"/>
  <c r="X87" i="6"/>
  <c r="AB87" i="6" s="1"/>
  <c r="X101" i="6"/>
  <c r="AB101" i="6" s="1"/>
  <c r="W86" i="6"/>
  <c r="AE86" i="6"/>
  <c r="W122" i="6"/>
  <c r="AA75" i="6"/>
  <c r="AA92" i="6"/>
  <c r="W113" i="6"/>
  <c r="W112" i="6"/>
  <c r="AE112" i="6"/>
  <c r="AA117" i="6"/>
  <c r="W115" i="6"/>
  <c r="AE115" i="6"/>
  <c r="W132" i="6"/>
  <c r="AE132" i="6"/>
  <c r="W143" i="6"/>
  <c r="W165" i="6"/>
  <c r="AE165" i="6"/>
  <c r="W120" i="6"/>
  <c r="AE120" i="6"/>
  <c r="AD133" i="6"/>
  <c r="AC133" i="6" s="1"/>
  <c r="AA63" i="6"/>
  <c r="AD121" i="6"/>
  <c r="AC121" i="6" s="1"/>
  <c r="X161" i="6"/>
  <c r="AB161" i="6" s="1"/>
  <c r="AA99" i="6"/>
  <c r="X55" i="6"/>
  <c r="AB55" i="6" s="1"/>
  <c r="X35" i="6"/>
  <c r="AB35" i="6" s="1"/>
  <c r="X24" i="6"/>
  <c r="AB24" i="6" s="1"/>
  <c r="W60" i="6"/>
  <c r="AE60" i="6"/>
  <c r="W173" i="6"/>
  <c r="AE173" i="6"/>
  <c r="W128" i="6"/>
  <c r="X153" i="6"/>
  <c r="AB153" i="6" s="1"/>
  <c r="W102" i="6"/>
  <c r="AE102" i="6"/>
  <c r="W39" i="6"/>
  <c r="X13" i="6"/>
  <c r="AB13" i="6" s="1"/>
  <c r="X21" i="6"/>
  <c r="AB21" i="6" s="1"/>
  <c r="X25" i="6"/>
  <c r="AB25" i="6" s="1"/>
  <c r="X29" i="6"/>
  <c r="AB29" i="6" s="1"/>
  <c r="X33" i="6"/>
  <c r="AB33" i="6" s="1"/>
  <c r="W43" i="6"/>
  <c r="W51" i="6"/>
  <c r="AE51" i="6"/>
  <c r="W71" i="6"/>
  <c r="X30" i="6"/>
  <c r="AB30" i="6" s="1"/>
  <c r="W62" i="6"/>
  <c r="AE62" i="6"/>
  <c r="AE78" i="6"/>
  <c r="W78" i="6"/>
  <c r="X44" i="6"/>
  <c r="AB44" i="6" s="1"/>
  <c r="X73" i="6"/>
  <c r="AB73" i="6" s="1"/>
  <c r="X85" i="6"/>
  <c r="AB85" i="6" s="1"/>
  <c r="W134" i="6"/>
  <c r="W56" i="6"/>
  <c r="W93" i="6"/>
  <c r="W125" i="6"/>
  <c r="W111" i="6"/>
  <c r="AE111" i="6"/>
  <c r="W108" i="6"/>
  <c r="AE108" i="6"/>
  <c r="W124" i="6"/>
  <c r="AE124" i="6"/>
  <c r="AA136" i="6"/>
  <c r="W131" i="6"/>
  <c r="W157" i="6"/>
  <c r="AE157" i="6"/>
  <c r="W166" i="6"/>
  <c r="W119" i="6"/>
  <c r="AA133" i="6"/>
  <c r="AA121" i="6"/>
  <c r="AD99" i="6"/>
  <c r="AC99" i="6" s="1"/>
  <c r="X145" i="6"/>
  <c r="AB145" i="6" s="1"/>
  <c r="X144" i="6"/>
  <c r="AB144" i="6" s="1"/>
  <c r="X156" i="6"/>
  <c r="AB156" i="6" s="1"/>
  <c r="X172" i="6"/>
  <c r="AB172" i="6" s="1"/>
  <c r="X160" i="6"/>
  <c r="AB160" i="6" s="1"/>
  <c r="W5" i="6"/>
  <c r="AF116" i="6" l="1"/>
  <c r="AE116" i="6" s="1"/>
  <c r="AF89" i="6"/>
  <c r="AF128" i="6"/>
  <c r="AE128" i="6" s="1"/>
  <c r="AF149" i="6"/>
  <c r="AE149" i="6" s="1"/>
  <c r="W17" i="8"/>
  <c r="X17" i="8" s="1"/>
  <c r="AB17" i="8" s="1"/>
  <c r="M101" i="8"/>
  <c r="W101" i="8"/>
  <c r="AG85" i="8"/>
  <c r="X96" i="8"/>
  <c r="AB96" i="8" s="1"/>
  <c r="X81" i="8"/>
  <c r="AB81" i="8" s="1"/>
  <c r="X92" i="8"/>
  <c r="AB92" i="8" s="1"/>
  <c r="AD54" i="8"/>
  <c r="AC54" i="8" s="1"/>
  <c r="AD38" i="8"/>
  <c r="AC38" i="8" s="1"/>
  <c r="AD170" i="6"/>
  <c r="AC170" i="6" s="1"/>
  <c r="AG65" i="8"/>
  <c r="AD95" i="8"/>
  <c r="AC95" i="8" s="1"/>
  <c r="AD42" i="8"/>
  <c r="AC42" i="8" s="1"/>
  <c r="AD31" i="8"/>
  <c r="AC31" i="8" s="1"/>
  <c r="AD90" i="8"/>
  <c r="AC90" i="8" s="1"/>
  <c r="AD16" i="8"/>
  <c r="AC16" i="8" s="1"/>
  <c r="AD35" i="8"/>
  <c r="AC35" i="8" s="1"/>
  <c r="AD22" i="8"/>
  <c r="AC22" i="8" s="1"/>
  <c r="AG28" i="8"/>
  <c r="AD61" i="8"/>
  <c r="AC61" i="8" s="1"/>
  <c r="AD49" i="8"/>
  <c r="AC49" i="8" s="1"/>
  <c r="AD45" i="8"/>
  <c r="AC45" i="8" s="1"/>
  <c r="AD25" i="8"/>
  <c r="AC25" i="8" s="1"/>
  <c r="AD82" i="8"/>
  <c r="AC82" i="8" s="1"/>
  <c r="AD40" i="8"/>
  <c r="AC40" i="8" s="1"/>
  <c r="AD68" i="8"/>
  <c r="AC68" i="8" s="1"/>
  <c r="AD24" i="8"/>
  <c r="AC24" i="8" s="1"/>
  <c r="AD27" i="8"/>
  <c r="AC27" i="8" s="1"/>
  <c r="AD21" i="8"/>
  <c r="AC21" i="8" s="1"/>
  <c r="AD98" i="8"/>
  <c r="AC98" i="8" s="1"/>
  <c r="AD58" i="8"/>
  <c r="AC58" i="8" s="1"/>
  <c r="AD48" i="8"/>
  <c r="AC48" i="8" s="1"/>
  <c r="AD56" i="8"/>
  <c r="AC56" i="8" s="1"/>
  <c r="AD53" i="8"/>
  <c r="AC53" i="8" s="1"/>
  <c r="AG39" i="8"/>
  <c r="AD77" i="8"/>
  <c r="AC77" i="8" s="1"/>
  <c r="AD8" i="8"/>
  <c r="AC8" i="8" s="1"/>
  <c r="AD91" i="8"/>
  <c r="AC91" i="8" s="1"/>
  <c r="AD59" i="8"/>
  <c r="AC59" i="8" s="1"/>
  <c r="AD14" i="8"/>
  <c r="AC14" i="8" s="1"/>
  <c r="AD13" i="8"/>
  <c r="AC13" i="8" s="1"/>
  <c r="AA87" i="8"/>
  <c r="X84" i="8"/>
  <c r="AB84" i="8" s="1"/>
  <c r="AA44" i="8"/>
  <c r="AA50" i="8"/>
  <c r="X64" i="8"/>
  <c r="AB64" i="8" s="1"/>
  <c r="AA60" i="8"/>
  <c r="AA86" i="8"/>
  <c r="X72" i="8"/>
  <c r="AB72" i="8" s="1"/>
  <c r="AA11" i="8"/>
  <c r="AA98" i="8"/>
  <c r="AD52" i="8"/>
  <c r="AC52" i="8" s="1"/>
  <c r="AA59" i="8"/>
  <c r="AD44" i="8"/>
  <c r="AC44" i="8" s="1"/>
  <c r="X78" i="8"/>
  <c r="AB78" i="8" s="1"/>
  <c r="AD9" i="8"/>
  <c r="AC9" i="8" s="1"/>
  <c r="AA35" i="8"/>
  <c r="AA58" i="8"/>
  <c r="AA95" i="8"/>
  <c r="AD32" i="8"/>
  <c r="AC32" i="8" s="1"/>
  <c r="AD43" i="8"/>
  <c r="AC43" i="8" s="1"/>
  <c r="AD60" i="8"/>
  <c r="AC60" i="8" s="1"/>
  <c r="AA42" i="8"/>
  <c r="AA31" i="8"/>
  <c r="AA53" i="8"/>
  <c r="AD62" i="8"/>
  <c r="AC62" i="8" s="1"/>
  <c r="AD86" i="8"/>
  <c r="AC86" i="8" s="1"/>
  <c r="AD76" i="8"/>
  <c r="AC76" i="8" s="1"/>
  <c r="AA61" i="8"/>
  <c r="AD51" i="8"/>
  <c r="AC51" i="8" s="1"/>
  <c r="AA49" i="8"/>
  <c r="AA22" i="8"/>
  <c r="X34" i="8"/>
  <c r="AB34" i="8" s="1"/>
  <c r="AG93" i="8"/>
  <c r="X88" i="8"/>
  <c r="AB88" i="8" s="1"/>
  <c r="AA79" i="8"/>
  <c r="AA37" i="8"/>
  <c r="AF36" i="8" s="1"/>
  <c r="AA52" i="8"/>
  <c r="AA30" i="8"/>
  <c r="AA9" i="8"/>
  <c r="AA32" i="8"/>
  <c r="X47" i="8"/>
  <c r="AB47" i="8" s="1"/>
  <c r="AA18" i="8"/>
  <c r="AA76" i="8"/>
  <c r="AA51" i="8"/>
  <c r="X10" i="8"/>
  <c r="AB10" i="8" s="1"/>
  <c r="AA41" i="8"/>
  <c r="AA7" i="8"/>
  <c r="AA91" i="8"/>
  <c r="AD83" i="8"/>
  <c r="AC83" i="8" s="1"/>
  <c r="X99" i="8"/>
  <c r="AB99" i="8" s="1"/>
  <c r="AD66" i="8"/>
  <c r="AC66" i="8" s="1"/>
  <c r="AD55" i="8"/>
  <c r="AC55" i="8" s="1"/>
  <c r="AA16" i="8"/>
  <c r="AA45" i="8"/>
  <c r="AA14" i="8"/>
  <c r="AD26" i="8"/>
  <c r="AC26" i="8" s="1"/>
  <c r="AD19" i="8"/>
  <c r="AC19" i="8" s="1"/>
  <c r="AD23" i="8"/>
  <c r="AC23" i="8" s="1"/>
  <c r="AD74" i="8"/>
  <c r="AC74" i="8" s="1"/>
  <c r="X80" i="8"/>
  <c r="AB80" i="8" s="1"/>
  <c r="AA48" i="8"/>
  <c r="X70" i="8"/>
  <c r="AB70" i="8" s="1"/>
  <c r="AA56" i="8"/>
  <c r="AD15" i="8"/>
  <c r="AC15" i="8" s="1"/>
  <c r="AA25" i="8"/>
  <c r="AG12" i="8"/>
  <c r="X97" i="8"/>
  <c r="AB97" i="8" s="1"/>
  <c r="AA62" i="8"/>
  <c r="X33" i="8"/>
  <c r="AB33" i="8" s="1"/>
  <c r="AA82" i="8"/>
  <c r="AA8" i="8"/>
  <c r="AD57" i="8"/>
  <c r="AC57" i="8" s="1"/>
  <c r="AA40" i="8"/>
  <c r="AA68" i="8"/>
  <c r="AA24" i="8"/>
  <c r="AD6" i="8"/>
  <c r="AC6" i="8" s="1"/>
  <c r="AA13" i="8"/>
  <c r="AA27" i="8"/>
  <c r="AD79" i="8"/>
  <c r="AC79" i="8" s="1"/>
  <c r="AG46" i="8"/>
  <c r="AD37" i="8"/>
  <c r="AC37" i="8" s="1"/>
  <c r="AA43" i="8"/>
  <c r="AD87" i="8"/>
  <c r="AC87" i="8" s="1"/>
  <c r="AA83" i="8"/>
  <c r="AA66" i="8"/>
  <c r="AA55" i="8"/>
  <c r="AD50" i="8"/>
  <c r="AC50" i="8" s="1"/>
  <c r="X71" i="8"/>
  <c r="AB71" i="8" s="1"/>
  <c r="AD30" i="8"/>
  <c r="AC30" i="8" s="1"/>
  <c r="X67" i="8"/>
  <c r="AB67" i="8" s="1"/>
  <c r="X29" i="8"/>
  <c r="AB29" i="8" s="1"/>
  <c r="AA26" i="8"/>
  <c r="AA19" i="8"/>
  <c r="AA23" i="8"/>
  <c r="AA74" i="8"/>
  <c r="X75" i="8"/>
  <c r="AB75" i="8" s="1"/>
  <c r="X63" i="8"/>
  <c r="AB63" i="8" s="1"/>
  <c r="AA15" i="8"/>
  <c r="AG73" i="8"/>
  <c r="AA77" i="8"/>
  <c r="AD18" i="8"/>
  <c r="AC18" i="8" s="1"/>
  <c r="AA90" i="8"/>
  <c r="AA57" i="8"/>
  <c r="AA6" i="8"/>
  <c r="AD11" i="8"/>
  <c r="AC11" i="8" s="1"/>
  <c r="AD41" i="8"/>
  <c r="AC41" i="8" s="1"/>
  <c r="AD7" i="8"/>
  <c r="AC7" i="8" s="1"/>
  <c r="AA21" i="8"/>
  <c r="X5" i="8"/>
  <c r="AD5" i="8" s="1"/>
  <c r="AC5" i="8" s="1"/>
  <c r="AD67" i="6"/>
  <c r="AC67" i="6" s="1"/>
  <c r="AD129" i="6"/>
  <c r="AC129" i="6" s="1"/>
  <c r="AD142" i="6"/>
  <c r="AC142" i="6" s="1"/>
  <c r="AD155" i="6"/>
  <c r="AC155" i="6" s="1"/>
  <c r="AD98" i="6"/>
  <c r="AC98" i="6" s="1"/>
  <c r="AG135" i="6"/>
  <c r="AD58" i="6"/>
  <c r="AC58" i="6" s="1"/>
  <c r="AD100" i="6"/>
  <c r="AC100" i="6" s="1"/>
  <c r="AD53" i="6"/>
  <c r="AC53" i="6" s="1"/>
  <c r="AG136" i="6"/>
  <c r="AD150" i="6"/>
  <c r="AC150" i="6" s="1"/>
  <c r="AG139" i="6"/>
  <c r="AD48" i="6"/>
  <c r="AC48" i="6" s="1"/>
  <c r="AG167" i="6"/>
  <c r="AG117" i="6"/>
  <c r="X171" i="6"/>
  <c r="AB171" i="6" s="1"/>
  <c r="AD159" i="6"/>
  <c r="AC159" i="6" s="1"/>
  <c r="X64" i="6"/>
  <c r="AB64" i="6" s="1"/>
  <c r="AD91" i="6"/>
  <c r="AC91" i="6" s="1"/>
  <c r="AG147" i="6"/>
  <c r="AG75" i="6"/>
  <c r="AD158" i="6"/>
  <c r="AC158" i="6" s="1"/>
  <c r="AG90" i="6"/>
  <c r="AD114" i="6"/>
  <c r="AD151" i="6"/>
  <c r="AC151" i="6" s="1"/>
  <c r="AD82" i="6"/>
  <c r="AC82" i="6" s="1"/>
  <c r="AD130" i="6"/>
  <c r="AC130" i="6" s="1"/>
  <c r="AD80" i="6"/>
  <c r="AC80" i="6" s="1"/>
  <c r="AD79" i="6"/>
  <c r="AC79" i="6" s="1"/>
  <c r="AD163" i="6"/>
  <c r="AC163" i="6" s="1"/>
  <c r="AD126" i="6"/>
  <c r="AC126" i="6" s="1"/>
  <c r="AD118" i="6"/>
  <c r="X175" i="6"/>
  <c r="AB175" i="6" s="1"/>
  <c r="AD42" i="6"/>
  <c r="AC42" i="6" s="1"/>
  <c r="AG106" i="6"/>
  <c r="AD29" i="6"/>
  <c r="AC29" i="6" s="1"/>
  <c r="AD19" i="6"/>
  <c r="AC19" i="6" s="1"/>
  <c r="AD96" i="6"/>
  <c r="AC96" i="6" s="1"/>
  <c r="AG63" i="6"/>
  <c r="AG84" i="6"/>
  <c r="AD50" i="6"/>
  <c r="AC50" i="6" s="1"/>
  <c r="AD146" i="6"/>
  <c r="AC146" i="6" s="1"/>
  <c r="AD38" i="6"/>
  <c r="AC38" i="6" s="1"/>
  <c r="AD160" i="6"/>
  <c r="AC160" i="6" s="1"/>
  <c r="AD164" i="6"/>
  <c r="AC164" i="6" s="1"/>
  <c r="AD55" i="6"/>
  <c r="AC55" i="6" s="1"/>
  <c r="AD68" i="6"/>
  <c r="AC68" i="6" s="1"/>
  <c r="AD72" i="6"/>
  <c r="AC72" i="6" s="1"/>
  <c r="AD36" i="6"/>
  <c r="AC36" i="6" s="1"/>
  <c r="AD168" i="6"/>
  <c r="AC168" i="6" s="1"/>
  <c r="AD32" i="6"/>
  <c r="AC32" i="6" s="1"/>
  <c r="AD15" i="6"/>
  <c r="AC15" i="6" s="1"/>
  <c r="AD37" i="6"/>
  <c r="AC37" i="6" s="1"/>
  <c r="AD162" i="6"/>
  <c r="AC162" i="6" s="1"/>
  <c r="AA98" i="6"/>
  <c r="AG121" i="6"/>
  <c r="AD40" i="6"/>
  <c r="AC40" i="6" s="1"/>
  <c r="AD13" i="6"/>
  <c r="AC13" i="6" s="1"/>
  <c r="AD8" i="6"/>
  <c r="AC8" i="6" s="1"/>
  <c r="AA38" i="6"/>
  <c r="AD145" i="6"/>
  <c r="AC145" i="6" s="1"/>
  <c r="AD104" i="6"/>
  <c r="AC104" i="6" s="1"/>
  <c r="AD85" i="6"/>
  <c r="AC85" i="6" s="1"/>
  <c r="AD21" i="6"/>
  <c r="AC21" i="6" s="1"/>
  <c r="AD52" i="6"/>
  <c r="AC52" i="6" s="1"/>
  <c r="AD28" i="6"/>
  <c r="AC28" i="6" s="1"/>
  <c r="AD35" i="6"/>
  <c r="AC35" i="6" s="1"/>
  <c r="AD161" i="6"/>
  <c r="AC161" i="6" s="1"/>
  <c r="AD87" i="6"/>
  <c r="AC87" i="6" s="1"/>
  <c r="AG109" i="6"/>
  <c r="AD81" i="6"/>
  <c r="AC81" i="6" s="1"/>
  <c r="AD97" i="6"/>
  <c r="AC97" i="6" s="1"/>
  <c r="AG133" i="6"/>
  <c r="AD10" i="6"/>
  <c r="AC10" i="6" s="1"/>
  <c r="AD14" i="6"/>
  <c r="AC14" i="6" s="1"/>
  <c r="AD88" i="6"/>
  <c r="AC88" i="6" s="1"/>
  <c r="AD101" i="6"/>
  <c r="AC101" i="6" s="1"/>
  <c r="AD140" i="6"/>
  <c r="AC140" i="6" s="1"/>
  <c r="AD152" i="6"/>
  <c r="AC152" i="6" s="1"/>
  <c r="AA82" i="6"/>
  <c r="AA81" i="6"/>
  <c r="AA97" i="6"/>
  <c r="AA144" i="6"/>
  <c r="AA169" i="6"/>
  <c r="X134" i="6"/>
  <c r="AB134" i="6" s="1"/>
  <c r="AA30" i="6"/>
  <c r="X102" i="6"/>
  <c r="AB102" i="6" s="1"/>
  <c r="AA7" i="6"/>
  <c r="X122" i="6"/>
  <c r="AB122" i="6" s="1"/>
  <c r="X41" i="6"/>
  <c r="AB41" i="6" s="1"/>
  <c r="X70" i="6"/>
  <c r="AB70" i="6" s="1"/>
  <c r="AA148" i="6"/>
  <c r="AA23" i="6"/>
  <c r="AA172" i="6"/>
  <c r="AA156" i="6"/>
  <c r="AD144" i="6"/>
  <c r="AC144" i="6" s="1"/>
  <c r="X119" i="6"/>
  <c r="AB119" i="6" s="1"/>
  <c r="X131" i="6"/>
  <c r="AB131" i="6" s="1"/>
  <c r="X108" i="6"/>
  <c r="AB108" i="6" s="1"/>
  <c r="X125" i="6"/>
  <c r="AB125" i="6" s="1"/>
  <c r="AA44" i="6"/>
  <c r="AA33" i="6"/>
  <c r="AA25" i="6"/>
  <c r="AA17" i="6"/>
  <c r="AA9" i="6"/>
  <c r="AA95" i="6"/>
  <c r="AA20" i="6"/>
  <c r="AA12" i="6"/>
  <c r="AA24" i="6"/>
  <c r="AG99" i="6"/>
  <c r="X120" i="6"/>
  <c r="AB120" i="6" s="1"/>
  <c r="X143" i="6"/>
  <c r="AB143" i="6" s="1"/>
  <c r="AA80" i="6"/>
  <c r="X54" i="6"/>
  <c r="AB54" i="6" s="1"/>
  <c r="AA16" i="6"/>
  <c r="X127" i="6"/>
  <c r="AB127" i="6" s="1"/>
  <c r="X69" i="6"/>
  <c r="AB69" i="6" s="1"/>
  <c r="X110" i="6"/>
  <c r="AB110" i="6" s="1"/>
  <c r="AA37" i="6"/>
  <c r="AA162" i="6"/>
  <c r="X123" i="6"/>
  <c r="AB123" i="6" s="1"/>
  <c r="X45" i="6"/>
  <c r="AB45" i="6" s="1"/>
  <c r="AA19" i="6"/>
  <c r="AD148" i="6"/>
  <c r="AC148" i="6" s="1"/>
  <c r="AA96" i="6"/>
  <c r="X76" i="6"/>
  <c r="AB76" i="6" s="1"/>
  <c r="AA103" i="6"/>
  <c r="X89" i="6"/>
  <c r="AB89" i="6" s="1"/>
  <c r="AD11" i="6"/>
  <c r="AC11" i="6" s="1"/>
  <c r="X128" i="6"/>
  <c r="AB128" i="6" s="1"/>
  <c r="X60" i="6"/>
  <c r="AB60" i="6" s="1"/>
  <c r="AA27" i="6"/>
  <c r="AA154" i="6"/>
  <c r="AA34" i="6"/>
  <c r="AA137" i="6"/>
  <c r="AA22" i="6"/>
  <c r="AA105" i="6"/>
  <c r="AD172" i="6"/>
  <c r="AC172" i="6" s="1"/>
  <c r="AD156" i="6"/>
  <c r="AC156" i="6" s="1"/>
  <c r="AA164" i="6"/>
  <c r="AA145" i="6"/>
  <c r="AD77" i="6"/>
  <c r="AC77" i="6" s="1"/>
  <c r="AD94" i="6"/>
  <c r="AC94" i="6" s="1"/>
  <c r="X56" i="6"/>
  <c r="AB56" i="6" s="1"/>
  <c r="AA10" i="6"/>
  <c r="AA104" i="6"/>
  <c r="AA85" i="6"/>
  <c r="AD44" i="6"/>
  <c r="AC44" i="6" s="1"/>
  <c r="X62" i="6"/>
  <c r="AB62" i="6" s="1"/>
  <c r="AA14" i="6"/>
  <c r="X51" i="6"/>
  <c r="AB51" i="6" s="1"/>
  <c r="AD33" i="6"/>
  <c r="AC33" i="6" s="1"/>
  <c r="AD25" i="6"/>
  <c r="AC25" i="6" s="1"/>
  <c r="AD17" i="6"/>
  <c r="AC17" i="6" s="1"/>
  <c r="AD9" i="6"/>
  <c r="AC9" i="6" s="1"/>
  <c r="AD95" i="6"/>
  <c r="AC95" i="6" s="1"/>
  <c r="AD20" i="6"/>
  <c r="AC20" i="6" s="1"/>
  <c r="AD12" i="6"/>
  <c r="AC12" i="6" s="1"/>
  <c r="X173" i="6"/>
  <c r="AB173" i="6" s="1"/>
  <c r="AA88" i="6"/>
  <c r="AD24" i="6"/>
  <c r="AC24" i="6" s="1"/>
  <c r="AA35" i="6"/>
  <c r="AA15" i="6"/>
  <c r="AA55" i="6"/>
  <c r="AA161" i="6"/>
  <c r="X112" i="6"/>
  <c r="AB112" i="6" s="1"/>
  <c r="AA42" i="6"/>
  <c r="X86" i="6"/>
  <c r="AB86" i="6" s="1"/>
  <c r="AA101" i="6"/>
  <c r="X18" i="6"/>
  <c r="AB18" i="6" s="1"/>
  <c r="AD16" i="6"/>
  <c r="AC16" i="6" s="1"/>
  <c r="X49" i="6"/>
  <c r="AB49" i="6" s="1"/>
  <c r="AA68" i="6"/>
  <c r="AA72" i="6"/>
  <c r="AA36" i="6"/>
  <c r="AD57" i="6"/>
  <c r="AC57" i="6" s="1"/>
  <c r="AD6" i="6"/>
  <c r="AC6" i="6" s="1"/>
  <c r="AD46" i="6"/>
  <c r="AC46" i="6" s="1"/>
  <c r="X66" i="6"/>
  <c r="AB66" i="6" s="1"/>
  <c r="AD31" i="6"/>
  <c r="AC31" i="6" s="1"/>
  <c r="AA140" i="6"/>
  <c r="AF138" i="6" s="1"/>
  <c r="AA152" i="6"/>
  <c r="AD174" i="6"/>
  <c r="AC174" i="6" s="1"/>
  <c r="AD103" i="6"/>
  <c r="AC103" i="6" s="1"/>
  <c r="AA50" i="6"/>
  <c r="AA146" i="6"/>
  <c r="X83" i="6"/>
  <c r="AB83" i="6" s="1"/>
  <c r="AA11" i="6"/>
  <c r="AA65" i="6"/>
  <c r="X166" i="6"/>
  <c r="AB166" i="6" s="1"/>
  <c r="X111" i="6"/>
  <c r="AB111" i="6" s="1"/>
  <c r="AA26" i="6"/>
  <c r="AA73" i="6"/>
  <c r="X43" i="6"/>
  <c r="AB43" i="6" s="1"/>
  <c r="X39" i="6"/>
  <c r="AB39" i="6" s="1"/>
  <c r="AA153" i="6"/>
  <c r="AA160" i="6"/>
  <c r="AA168" i="6"/>
  <c r="AF166" i="6" s="1"/>
  <c r="AD65" i="6"/>
  <c r="AC65" i="6" s="1"/>
  <c r="AA77" i="6"/>
  <c r="X157" i="6"/>
  <c r="AB157" i="6" s="1"/>
  <c r="AA94" i="6"/>
  <c r="X124" i="6"/>
  <c r="AB124" i="6" s="1"/>
  <c r="AD169" i="6"/>
  <c r="AC169" i="6" s="1"/>
  <c r="X93" i="6"/>
  <c r="AB93" i="6" s="1"/>
  <c r="AD26" i="6"/>
  <c r="AC26" i="6" s="1"/>
  <c r="AA40" i="6"/>
  <c r="AD73" i="6"/>
  <c r="AC73" i="6" s="1"/>
  <c r="X78" i="6"/>
  <c r="AB78" i="6" s="1"/>
  <c r="AD30" i="6"/>
  <c r="AC30" i="6" s="1"/>
  <c r="X71" i="6"/>
  <c r="AB71" i="6" s="1"/>
  <c r="AA29" i="6"/>
  <c r="AA21" i="6"/>
  <c r="AA13" i="6"/>
  <c r="AA52" i="6"/>
  <c r="AD153" i="6"/>
  <c r="AC153" i="6" s="1"/>
  <c r="AA28" i="6"/>
  <c r="AA8" i="6"/>
  <c r="AD27" i="6"/>
  <c r="AC27" i="6" s="1"/>
  <c r="AD7" i="6"/>
  <c r="AC7" i="6" s="1"/>
  <c r="AD154" i="6"/>
  <c r="AC154" i="6" s="1"/>
  <c r="X165" i="6"/>
  <c r="AB165" i="6" s="1"/>
  <c r="X132" i="6"/>
  <c r="AB132" i="6" s="1"/>
  <c r="X115" i="6"/>
  <c r="AB115" i="6" s="1"/>
  <c r="X113" i="6"/>
  <c r="AB113" i="6" s="1"/>
  <c r="AA87" i="6"/>
  <c r="AD34" i="6"/>
  <c r="AC34" i="6" s="1"/>
  <c r="X74" i="6"/>
  <c r="AB74" i="6" s="1"/>
  <c r="AA32" i="6"/>
  <c r="X59" i="6"/>
  <c r="AB59" i="6" s="1"/>
  <c r="AD137" i="6"/>
  <c r="AC137" i="6" s="1"/>
  <c r="AA57" i="6"/>
  <c r="X61" i="6"/>
  <c r="AB61" i="6" s="1"/>
  <c r="AA6" i="6"/>
  <c r="X47" i="6"/>
  <c r="AB47" i="6" s="1"/>
  <c r="X149" i="6"/>
  <c r="AB149" i="6" s="1"/>
  <c r="AA46" i="6"/>
  <c r="AA31" i="6"/>
  <c r="AA174" i="6"/>
  <c r="X141" i="6"/>
  <c r="AB141" i="6" s="1"/>
  <c r="X116" i="6"/>
  <c r="AB116" i="6" s="1"/>
  <c r="AD22" i="6"/>
  <c r="AC22" i="6" s="1"/>
  <c r="X107" i="6"/>
  <c r="AB107" i="6" s="1"/>
  <c r="AD105" i="6"/>
  <c r="AC105" i="6" s="1"/>
  <c r="AD23" i="6"/>
  <c r="AC23" i="6" s="1"/>
  <c r="X5" i="6"/>
  <c r="AD5" i="6" s="1"/>
  <c r="AC5" i="6" s="1"/>
  <c r="AF20" i="8" l="1"/>
  <c r="AE20" i="8" s="1"/>
  <c r="AF5" i="8"/>
  <c r="AF23" i="8"/>
  <c r="AE23" i="8" s="1"/>
  <c r="AF34" i="8"/>
  <c r="AE34" i="8" s="1"/>
  <c r="AF13" i="8"/>
  <c r="AF43" i="8"/>
  <c r="AE43" i="8" s="1"/>
  <c r="AF88" i="8"/>
  <c r="AE88" i="8" s="1"/>
  <c r="AF47" i="8"/>
  <c r="AE47" i="8" s="1"/>
  <c r="AF13" i="6"/>
  <c r="AE13" i="6" s="1"/>
  <c r="AF25" i="6"/>
  <c r="AE25" i="6" s="1"/>
  <c r="AF161" i="6"/>
  <c r="AF19" i="6"/>
  <c r="AF32" i="6"/>
  <c r="AF144" i="6"/>
  <c r="AE144" i="6" s="1"/>
  <c r="AE166" i="6"/>
  <c r="AF5" i="6"/>
  <c r="AD92" i="8"/>
  <c r="AC92" i="8" s="1"/>
  <c r="AD81" i="8"/>
  <c r="AC81" i="8" s="1"/>
  <c r="AA92" i="8"/>
  <c r="AA81" i="8"/>
  <c r="AD96" i="8"/>
  <c r="AC96" i="8" s="1"/>
  <c r="AA96" i="8"/>
  <c r="AG54" i="8"/>
  <c r="AG38" i="8"/>
  <c r="AG170" i="6"/>
  <c r="AG27" i="8"/>
  <c r="AG48" i="8"/>
  <c r="AG16" i="8"/>
  <c r="AG58" i="8"/>
  <c r="AG42" i="8"/>
  <c r="AG35" i="8"/>
  <c r="AG31" i="8"/>
  <c r="AG98" i="8"/>
  <c r="AG83" i="8"/>
  <c r="AG19" i="8"/>
  <c r="AG62" i="8"/>
  <c r="AG51" i="8"/>
  <c r="AG22" i="8"/>
  <c r="AG90" i="8"/>
  <c r="AG6" i="8"/>
  <c r="AG24" i="8"/>
  <c r="AG68" i="8"/>
  <c r="AG45" i="8"/>
  <c r="AG53" i="8"/>
  <c r="AD47" i="8"/>
  <c r="AC47" i="8" s="1"/>
  <c r="AG14" i="8"/>
  <c r="AD33" i="8"/>
  <c r="AC33" i="8" s="1"/>
  <c r="AD97" i="8"/>
  <c r="AC97" i="8" s="1"/>
  <c r="AG49" i="8"/>
  <c r="AD17" i="8"/>
  <c r="AC17" i="8" s="1"/>
  <c r="AD72" i="8"/>
  <c r="AC72" i="8" s="1"/>
  <c r="AD64" i="8"/>
  <c r="AC64" i="8" s="1"/>
  <c r="AG57" i="8"/>
  <c r="AG74" i="8"/>
  <c r="AG82" i="8"/>
  <c r="AG56" i="8"/>
  <c r="AG91" i="8"/>
  <c r="AG77" i="8"/>
  <c r="AD71" i="8"/>
  <c r="AC71" i="8" s="1"/>
  <c r="AG25" i="8"/>
  <c r="AG30" i="8"/>
  <c r="AG21" i="8"/>
  <c r="AG32" i="8"/>
  <c r="AG52" i="8"/>
  <c r="AD88" i="8"/>
  <c r="AC88" i="8" s="1"/>
  <c r="AG55" i="8"/>
  <c r="AD99" i="8"/>
  <c r="AC99" i="8" s="1"/>
  <c r="AG59" i="8"/>
  <c r="AG50" i="8"/>
  <c r="AD29" i="8"/>
  <c r="AC29" i="8" s="1"/>
  <c r="AG40" i="8"/>
  <c r="AG8" i="8"/>
  <c r="AA80" i="8"/>
  <c r="AG41" i="8"/>
  <c r="AG18" i="8"/>
  <c r="AA84" i="8"/>
  <c r="AD75" i="8"/>
  <c r="AC75" i="8" s="1"/>
  <c r="AG26" i="8"/>
  <c r="AD67" i="8"/>
  <c r="AC67" i="8" s="1"/>
  <c r="AA71" i="8"/>
  <c r="AG66" i="8"/>
  <c r="AG37" i="8"/>
  <c r="AA88" i="8"/>
  <c r="AD78" i="8"/>
  <c r="AC78" i="8" s="1"/>
  <c r="AG86" i="8"/>
  <c r="AA64" i="8"/>
  <c r="AG44" i="8"/>
  <c r="AA63" i="8"/>
  <c r="AF61" i="8" s="1"/>
  <c r="AE36" i="8"/>
  <c r="AG36" i="8"/>
  <c r="AA34" i="8"/>
  <c r="AG15" i="8"/>
  <c r="AA75" i="8"/>
  <c r="AA67" i="8"/>
  <c r="AF64" i="8" s="1"/>
  <c r="AA99" i="8"/>
  <c r="AD10" i="8"/>
  <c r="AC10" i="8" s="1"/>
  <c r="AG76" i="8"/>
  <c r="AA47" i="8"/>
  <c r="AG79" i="8"/>
  <c r="AA78" i="8"/>
  <c r="AG11" i="8"/>
  <c r="AA70" i="8"/>
  <c r="AD63" i="8"/>
  <c r="AC63" i="8" s="1"/>
  <c r="AA29" i="8"/>
  <c r="AA33" i="8"/>
  <c r="AA97" i="8"/>
  <c r="AD70" i="8"/>
  <c r="AC70" i="8" s="1"/>
  <c r="AD80" i="8"/>
  <c r="AC80" i="8" s="1"/>
  <c r="AG7" i="8"/>
  <c r="AA10" i="8"/>
  <c r="AD34" i="8"/>
  <c r="AC34" i="8" s="1"/>
  <c r="AA17" i="8"/>
  <c r="AA72" i="8"/>
  <c r="AG60" i="8"/>
  <c r="AD84" i="8"/>
  <c r="AC84" i="8" s="1"/>
  <c r="AG129" i="6"/>
  <c r="AB5" i="8"/>
  <c r="AA5" i="8" s="1"/>
  <c r="AG142" i="6"/>
  <c r="AG67" i="6"/>
  <c r="AG155" i="6"/>
  <c r="AG98" i="6"/>
  <c r="AG58" i="6"/>
  <c r="AG53" i="6"/>
  <c r="AG100" i="6"/>
  <c r="AG48" i="6"/>
  <c r="AG150" i="6"/>
  <c r="AD171" i="6"/>
  <c r="AC171" i="6" s="1"/>
  <c r="AD64" i="6"/>
  <c r="AC64" i="6" s="1"/>
  <c r="AA171" i="6"/>
  <c r="AG159" i="6"/>
  <c r="AA64" i="6"/>
  <c r="AG38" i="6"/>
  <c r="AG91" i="6"/>
  <c r="AG164" i="6"/>
  <c r="AG79" i="6"/>
  <c r="AG29" i="6"/>
  <c r="AG152" i="6"/>
  <c r="AG82" i="6"/>
  <c r="AG126" i="6"/>
  <c r="AG158" i="6"/>
  <c r="AG15" i="6"/>
  <c r="AG80" i="6"/>
  <c r="AG130" i="6"/>
  <c r="AC114" i="6"/>
  <c r="AG114" i="6"/>
  <c r="AG8" i="6"/>
  <c r="AG151" i="6"/>
  <c r="AG97" i="6"/>
  <c r="AC118" i="6"/>
  <c r="AG118" i="6"/>
  <c r="AG163" i="6"/>
  <c r="AG87" i="6"/>
  <c r="AG94" i="6"/>
  <c r="AG88" i="6"/>
  <c r="AD175" i="6"/>
  <c r="AC175" i="6" s="1"/>
  <c r="AG35" i="6"/>
  <c r="AG42" i="6"/>
  <c r="AG14" i="6"/>
  <c r="AG85" i="6"/>
  <c r="AA175" i="6"/>
  <c r="AG72" i="6"/>
  <c r="AG57" i="6"/>
  <c r="AG146" i="6"/>
  <c r="AG81" i="6"/>
  <c r="AG37" i="6"/>
  <c r="AG52" i="6"/>
  <c r="AG168" i="6"/>
  <c r="AG77" i="6"/>
  <c r="AD59" i="6"/>
  <c r="AC59" i="6" s="1"/>
  <c r="AG50" i="6"/>
  <c r="AG36" i="6"/>
  <c r="AG21" i="6"/>
  <c r="AG145" i="6"/>
  <c r="AD128" i="6"/>
  <c r="AC128" i="6" s="1"/>
  <c r="AG174" i="6"/>
  <c r="AD115" i="6"/>
  <c r="AC115" i="6" s="1"/>
  <c r="AG104" i="6"/>
  <c r="AD127" i="6"/>
  <c r="AC127" i="6" s="1"/>
  <c r="AD122" i="6"/>
  <c r="AC122" i="6" s="1"/>
  <c r="AD47" i="6"/>
  <c r="AC47" i="6" s="1"/>
  <c r="AG68" i="6"/>
  <c r="AG17" i="6"/>
  <c r="AD134" i="6"/>
  <c r="AC134" i="6" s="1"/>
  <c r="AG65" i="6"/>
  <c r="AG140" i="6"/>
  <c r="AG101" i="6"/>
  <c r="AG137" i="6"/>
  <c r="AD76" i="6"/>
  <c r="AC76" i="6" s="1"/>
  <c r="AG162" i="6"/>
  <c r="AD125" i="6"/>
  <c r="AC125" i="6" s="1"/>
  <c r="AD41" i="6"/>
  <c r="AC41" i="6" s="1"/>
  <c r="AD71" i="6"/>
  <c r="AC71" i="6" s="1"/>
  <c r="AD93" i="6"/>
  <c r="AC93" i="6" s="1"/>
  <c r="AG73" i="6"/>
  <c r="AD51" i="6"/>
  <c r="AC51" i="6" s="1"/>
  <c r="AG105" i="6"/>
  <c r="AD110" i="6"/>
  <c r="AC110" i="6" s="1"/>
  <c r="AD119" i="6"/>
  <c r="AC119" i="6" s="1"/>
  <c r="AD166" i="6"/>
  <c r="AC166" i="6" s="1"/>
  <c r="AG10" i="6"/>
  <c r="AG16" i="6"/>
  <c r="AG7" i="6"/>
  <c r="AG46" i="6"/>
  <c r="AD74" i="6"/>
  <c r="AC74" i="6" s="1"/>
  <c r="AG28" i="6"/>
  <c r="AD78" i="6"/>
  <c r="AC78" i="6" s="1"/>
  <c r="AG40" i="6"/>
  <c r="AG26" i="6"/>
  <c r="AD173" i="6"/>
  <c r="AC173" i="6" s="1"/>
  <c r="AD123" i="6"/>
  <c r="AC123" i="6" s="1"/>
  <c r="AD143" i="6"/>
  <c r="AC143" i="6" s="1"/>
  <c r="AA61" i="6"/>
  <c r="AA111" i="6"/>
  <c r="AA18" i="6"/>
  <c r="AA60" i="6"/>
  <c r="AA69" i="6"/>
  <c r="AA120" i="6"/>
  <c r="AF119" i="6" s="1"/>
  <c r="AG95" i="6"/>
  <c r="AG33" i="6"/>
  <c r="AA131" i="6"/>
  <c r="AD107" i="6"/>
  <c r="AC107" i="6" s="1"/>
  <c r="AD141" i="6"/>
  <c r="AC141" i="6" s="1"/>
  <c r="AD149" i="6"/>
  <c r="AC149" i="6" s="1"/>
  <c r="AG6" i="6"/>
  <c r="AA59" i="6"/>
  <c r="AA74" i="6"/>
  <c r="AF71" i="6" s="1"/>
  <c r="AD113" i="6"/>
  <c r="AC113" i="6" s="1"/>
  <c r="AD132" i="6"/>
  <c r="AC132" i="6" s="1"/>
  <c r="AA71" i="6"/>
  <c r="AA78" i="6"/>
  <c r="AF76" i="6" s="1"/>
  <c r="AD124" i="6"/>
  <c r="AC124" i="6" s="1"/>
  <c r="AD157" i="6"/>
  <c r="AC157" i="6" s="1"/>
  <c r="AD39" i="6"/>
  <c r="AC39" i="6" s="1"/>
  <c r="AD111" i="6"/>
  <c r="AC111" i="6" s="1"/>
  <c r="AD83" i="6"/>
  <c r="AC83" i="6" s="1"/>
  <c r="AD66" i="6"/>
  <c r="AC66" i="6" s="1"/>
  <c r="AD49" i="6"/>
  <c r="AC49" i="6" s="1"/>
  <c r="AA173" i="6"/>
  <c r="AA51" i="6"/>
  <c r="AD62" i="6"/>
  <c r="AC62" i="6" s="1"/>
  <c r="AG154" i="6"/>
  <c r="AD60" i="6"/>
  <c r="AC60" i="6" s="1"/>
  <c r="AD89" i="6"/>
  <c r="AC89" i="6" s="1"/>
  <c r="AA76" i="6"/>
  <c r="AD45" i="6"/>
  <c r="AC45" i="6" s="1"/>
  <c r="AA110" i="6"/>
  <c r="AA127" i="6"/>
  <c r="AF125" i="6" s="1"/>
  <c r="AD54" i="6"/>
  <c r="AC54" i="6" s="1"/>
  <c r="AA143" i="6"/>
  <c r="AG12" i="6"/>
  <c r="AA125" i="6"/>
  <c r="AD131" i="6"/>
  <c r="AC131" i="6" s="1"/>
  <c r="AD70" i="6"/>
  <c r="AC70" i="6" s="1"/>
  <c r="AA122" i="6"/>
  <c r="AD102" i="6"/>
  <c r="AC102" i="6" s="1"/>
  <c r="AA134" i="6"/>
  <c r="AA116" i="6"/>
  <c r="AA83" i="6"/>
  <c r="AA49" i="6"/>
  <c r="AA112" i="6"/>
  <c r="AA45" i="6"/>
  <c r="AA141" i="6"/>
  <c r="AF134" i="6" s="1"/>
  <c r="AG31" i="6"/>
  <c r="AA149" i="6"/>
  <c r="AA113" i="6"/>
  <c r="AA132" i="6"/>
  <c r="AF131" i="6" s="1"/>
  <c r="AA124" i="6"/>
  <c r="AA157" i="6"/>
  <c r="AF156" i="6" s="1"/>
  <c r="AG153" i="6"/>
  <c r="AA43" i="6"/>
  <c r="AA66" i="6"/>
  <c r="AA62" i="6"/>
  <c r="AA56" i="6"/>
  <c r="AG22" i="6"/>
  <c r="AG34" i="6"/>
  <c r="AA89" i="6"/>
  <c r="AA54" i="6"/>
  <c r="AG9" i="6"/>
  <c r="AD108" i="6"/>
  <c r="AC108" i="6" s="1"/>
  <c r="AA119" i="6"/>
  <c r="AG23" i="6"/>
  <c r="AA70" i="6"/>
  <c r="AA102" i="6"/>
  <c r="AA107" i="6"/>
  <c r="AA165" i="6"/>
  <c r="AA39" i="6"/>
  <c r="AA86" i="6"/>
  <c r="AD116" i="6"/>
  <c r="AC116" i="6" s="1"/>
  <c r="AA47" i="6"/>
  <c r="AD61" i="6"/>
  <c r="AC61" i="6" s="1"/>
  <c r="AA115" i="6"/>
  <c r="AF113" i="6" s="1"/>
  <c r="AD165" i="6"/>
  <c r="AC165" i="6" s="1"/>
  <c r="AA93" i="6"/>
  <c r="AD43" i="6"/>
  <c r="AC43" i="6" s="1"/>
  <c r="AA166" i="6"/>
  <c r="AG11" i="6"/>
  <c r="AE138" i="6"/>
  <c r="AG138" i="6"/>
  <c r="AD18" i="6"/>
  <c r="AC18" i="6" s="1"/>
  <c r="AD86" i="6"/>
  <c r="AC86" i="6" s="1"/>
  <c r="AD112" i="6"/>
  <c r="AC112" i="6" s="1"/>
  <c r="AD56" i="6"/>
  <c r="AC56" i="6" s="1"/>
  <c r="AG27" i="6"/>
  <c r="AA128" i="6"/>
  <c r="AG103" i="6"/>
  <c r="AA123" i="6"/>
  <c r="AD69" i="6"/>
  <c r="AC69" i="6" s="1"/>
  <c r="AD120" i="6"/>
  <c r="AC120" i="6" s="1"/>
  <c r="AG24" i="6"/>
  <c r="AG20" i="6"/>
  <c r="AG44" i="6"/>
  <c r="AA108" i="6"/>
  <c r="AG148" i="6"/>
  <c r="AA41" i="6"/>
  <c r="AG30" i="6"/>
  <c r="AG169" i="6"/>
  <c r="AB5" i="6"/>
  <c r="AA5" i="6" s="1"/>
  <c r="AF122" i="6" l="1"/>
  <c r="AF172" i="6"/>
  <c r="AF29" i="8"/>
  <c r="AE29" i="8" s="1"/>
  <c r="AF61" i="6"/>
  <c r="AE61" i="6" s="1"/>
  <c r="AF17" i="8"/>
  <c r="AE17" i="8" s="1"/>
  <c r="AF87" i="8"/>
  <c r="AF78" i="8"/>
  <c r="AE78" i="8" s="1"/>
  <c r="AF33" i="8"/>
  <c r="AE33" i="8" s="1"/>
  <c r="AF160" i="6"/>
  <c r="AF55" i="6"/>
  <c r="AF56" i="6"/>
  <c r="AE56" i="6" s="1"/>
  <c r="AF110" i="6"/>
  <c r="AF9" i="8"/>
  <c r="AE9" i="8" s="1"/>
  <c r="AF70" i="8"/>
  <c r="AF95" i="8"/>
  <c r="AE95" i="8" s="1"/>
  <c r="AF18" i="6"/>
  <c r="AE18" i="6" s="1"/>
  <c r="AF43" i="6"/>
  <c r="AE43" i="6" s="1"/>
  <c r="AF143" i="6"/>
  <c r="AF66" i="6"/>
  <c r="AE66" i="6" s="1"/>
  <c r="AF92" i="6"/>
  <c r="AE92" i="6" s="1"/>
  <c r="AF93" i="6"/>
  <c r="AE93" i="6" s="1"/>
  <c r="AF96" i="6"/>
  <c r="AF39" i="6"/>
  <c r="AE39" i="6" s="1"/>
  <c r="AF83" i="6"/>
  <c r="AE83" i="6" s="1"/>
  <c r="AF54" i="6"/>
  <c r="AE54" i="6" s="1"/>
  <c r="AE119" i="6"/>
  <c r="AE113" i="6"/>
  <c r="AE156" i="6"/>
  <c r="AE131" i="6"/>
  <c r="AE125" i="6"/>
  <c r="AA176" i="6"/>
  <c r="AG96" i="8"/>
  <c r="AG92" i="8"/>
  <c r="AE87" i="8"/>
  <c r="AG81" i="8"/>
  <c r="AG20" i="8"/>
  <c r="AG97" i="8"/>
  <c r="AG99" i="8"/>
  <c r="AG23" i="8"/>
  <c r="AG71" i="8"/>
  <c r="AG72" i="8"/>
  <c r="AE70" i="8"/>
  <c r="AG67" i="8"/>
  <c r="AG88" i="8"/>
  <c r="AG43" i="8"/>
  <c r="AE61" i="8"/>
  <c r="AG61" i="8"/>
  <c r="AE64" i="8"/>
  <c r="AG64" i="8"/>
  <c r="AG47" i="8"/>
  <c r="AG75" i="8"/>
  <c r="AG34" i="8"/>
  <c r="AG84" i="8"/>
  <c r="AG80" i="8"/>
  <c r="AG10" i="8"/>
  <c r="AE13" i="8"/>
  <c r="AG13" i="8"/>
  <c r="AG63" i="8"/>
  <c r="AG171" i="6"/>
  <c r="AG64" i="6"/>
  <c r="AE172" i="6"/>
  <c r="AG41" i="6"/>
  <c r="AG123" i="6"/>
  <c r="AG74" i="6"/>
  <c r="AG175" i="6"/>
  <c r="AG128" i="6"/>
  <c r="AG107" i="6"/>
  <c r="AE71" i="6"/>
  <c r="AE160" i="6"/>
  <c r="AG59" i="6"/>
  <c r="AG132" i="6"/>
  <c r="AG141" i="6"/>
  <c r="AG49" i="6"/>
  <c r="AG115" i="6"/>
  <c r="AG47" i="6"/>
  <c r="AG113" i="6"/>
  <c r="AG89" i="6"/>
  <c r="AG127" i="6"/>
  <c r="AG173" i="6"/>
  <c r="AG157" i="6"/>
  <c r="AG86" i="6"/>
  <c r="AG55" i="6"/>
  <c r="AG166" i="6"/>
  <c r="AG51" i="6"/>
  <c r="AG78" i="6"/>
  <c r="AG108" i="6"/>
  <c r="AG13" i="6"/>
  <c r="AG70" i="6"/>
  <c r="AG156" i="6"/>
  <c r="AE134" i="6"/>
  <c r="AG134" i="6"/>
  <c r="AE76" i="6"/>
  <c r="AG76" i="6"/>
  <c r="AG102" i="6"/>
  <c r="AG119" i="6"/>
  <c r="AG25" i="6"/>
  <c r="AG112" i="6"/>
  <c r="AG144" i="6"/>
  <c r="AE161" i="6"/>
  <c r="AG161" i="6"/>
  <c r="AG69" i="6"/>
  <c r="AG62" i="6"/>
  <c r="AG149" i="6"/>
  <c r="AE32" i="6"/>
  <c r="AG32" i="6"/>
  <c r="AG165" i="6"/>
  <c r="AE19" i="6"/>
  <c r="AG19" i="6"/>
  <c r="AG124" i="6"/>
  <c r="AG45" i="6"/>
  <c r="AG116" i="6"/>
  <c r="AG125" i="6"/>
  <c r="AG131" i="6"/>
  <c r="AG120" i="6"/>
  <c r="AG60" i="6"/>
  <c r="AG111" i="6"/>
  <c r="AG9" i="8" l="1"/>
  <c r="AG83" i="6"/>
  <c r="AG39" i="6"/>
  <c r="AG87" i="8"/>
  <c r="AG95" i="8"/>
  <c r="AG78" i="8"/>
  <c r="AG33" i="8"/>
  <c r="AG70" i="8"/>
  <c r="AG17" i="8"/>
  <c r="AG29" i="8"/>
  <c r="AE5" i="8"/>
  <c r="AG5" i="8"/>
  <c r="AG172" i="6"/>
  <c r="AG61" i="6"/>
  <c r="AG92" i="6"/>
  <c r="AG56" i="6"/>
  <c r="AG66" i="6"/>
  <c r="AG160" i="6"/>
  <c r="AE55" i="6"/>
  <c r="AG71" i="6"/>
  <c r="AE89" i="6"/>
  <c r="AG93" i="6"/>
  <c r="AG43" i="6"/>
  <c r="AG54" i="6"/>
  <c r="AG18" i="6"/>
  <c r="AE110" i="6"/>
  <c r="AG110" i="6"/>
  <c r="AE96" i="6"/>
  <c r="AG96" i="6"/>
  <c r="AE122" i="6"/>
  <c r="AG122" i="6"/>
  <c r="AE143" i="6"/>
  <c r="AG143" i="6"/>
  <c r="AE5" i="6"/>
  <c r="AG5" i="6"/>
  <c r="AE101" i="8" l="1"/>
  <c r="K6" i="11" l="1"/>
  <c r="AC101" i="8"/>
  <c r="AC177" i="6"/>
  <c r="J5" i="11" s="1"/>
  <c r="J6" i="11" l="1"/>
  <c r="AA177" i="6"/>
  <c r="M176" i="6" l="1"/>
  <c r="M3" i="6"/>
  <c r="I5" i="11"/>
  <c r="D19" i="4"/>
  <c r="AA100" i="8"/>
  <c r="AA101" i="8"/>
  <c r="M100" i="8" s="1"/>
  <c r="D20" i="4" l="1"/>
  <c r="I6" i="11"/>
  <c r="AE177" i="6"/>
  <c r="K5" i="11" l="1"/>
  <c r="K2" i="11" l="1"/>
  <c r="I2" i="11" l="1"/>
  <c r="J2" i="11"/>
</calcChain>
</file>

<file path=xl/sharedStrings.xml><?xml version="1.0" encoding="utf-8"?>
<sst xmlns="http://schemas.openxmlformats.org/spreadsheetml/2006/main" count="455" uniqueCount="387">
  <si>
    <t>Aanschaffingswaarde</t>
  </si>
  <si>
    <t>Bedrag</t>
  </si>
  <si>
    <t>Code</t>
  </si>
  <si>
    <t>Gemeenten of andere lokale besturen*</t>
  </si>
  <si>
    <t>VGC*</t>
  </si>
  <si>
    <t>Provincies*</t>
  </si>
  <si>
    <t>Vlaamse overheid*</t>
  </si>
  <si>
    <t>Departement Cultuur, Jeugd en Media - Jeugd*</t>
  </si>
  <si>
    <t>Projectsubsidies*</t>
  </si>
  <si>
    <t>Project LJW/CE/IP/INST*</t>
  </si>
  <si>
    <t>Andere projectsubsidies Jeugd*</t>
  </si>
  <si>
    <t>Facultatieve subsidies Jeugd*</t>
  </si>
  <si>
    <t>Loonsubsidies geregulariseerde DAC werknemers*</t>
  </si>
  <si>
    <t>Andere*</t>
  </si>
  <si>
    <t>Departement Cultuur, Jeugd en Media - andere bevoegdheden*</t>
  </si>
  <si>
    <t>Art. 62 bis financieringswet*</t>
  </si>
  <si>
    <t>Subsidies VIA-akkoorden*</t>
  </si>
  <si>
    <t>Andere Vlaamse ministeries*</t>
  </si>
  <si>
    <t>VDAB*</t>
  </si>
  <si>
    <t>Recuperatie van personeelskosten (sociale maribel)*</t>
  </si>
  <si>
    <t>Sociaal Fonds voor Sociaal-Cultureel Werk (VIA-akkoorden)*</t>
  </si>
  <si>
    <t>Federale overheid*</t>
  </si>
  <si>
    <t>RVA*</t>
  </si>
  <si>
    <t>Europese overheid*</t>
  </si>
  <si>
    <t>Erasmus+*</t>
  </si>
  <si>
    <t>ESF*</t>
  </si>
  <si>
    <t>EFRO*</t>
  </si>
  <si>
    <t>Validatie</t>
  </si>
  <si>
    <t>Niveau</t>
  </si>
  <si>
    <t>Fout</t>
  </si>
  <si>
    <t>Autosom</t>
  </si>
  <si>
    <t>Bereik optelsom</t>
  </si>
  <si>
    <t>Waarschuwing</t>
  </si>
  <si>
    <t>Fout rijnnr</t>
  </si>
  <si>
    <t>Info lege velden</t>
  </si>
  <si>
    <t>Info rijnr</t>
  </si>
  <si>
    <t>Waarschuwing rijnr</t>
  </si>
  <si>
    <t>Voorzieningen voor grote herstellingswerken en grote onderhoudswerken</t>
  </si>
  <si>
    <t>Voorzieningen voor schenkingen en legaten met terugnemingsrecht</t>
  </si>
  <si>
    <t>KOSTEN</t>
  </si>
  <si>
    <t xml:space="preserve">Handelsgoederen, grond- en hulpstoffen </t>
  </si>
  <si>
    <t>Aankopen van grondstoffen</t>
  </si>
  <si>
    <t>Aankopen van hulpstoffen</t>
  </si>
  <si>
    <t>Aankopen van diensten, werk en studies</t>
  </si>
  <si>
    <t>Algemene onderaannemingen</t>
  </si>
  <si>
    <t>Aankopen van handelsgoederen</t>
  </si>
  <si>
    <t>Aankopen van onroerende goederen bestemd voor verkoop</t>
  </si>
  <si>
    <t xml:space="preserve">Ontvangen kortingen, ristorno's en rabatten (-) </t>
  </si>
  <si>
    <t>Wijziging in de voorraad</t>
  </si>
  <si>
    <t>van grondstoffen</t>
  </si>
  <si>
    <t>van hulpstoffen</t>
  </si>
  <si>
    <t>van handelsgoederen</t>
  </si>
  <si>
    <t>van gekochte onroerende goederen, bestemd voor verkoop</t>
  </si>
  <si>
    <t>Diensten en diverse goederen</t>
  </si>
  <si>
    <t>Uitzendpersoneel en personen die ter beschikking worden gesteld van de vereniging</t>
  </si>
  <si>
    <t>Bezoldigingen en rechtstreekse sociale voordelen</t>
  </si>
  <si>
    <t xml:space="preserve">Bestuurders of zaakvoerders </t>
  </si>
  <si>
    <t>Directiepersoneel</t>
  </si>
  <si>
    <t>Bedienden</t>
  </si>
  <si>
    <t>Arbeiders</t>
  </si>
  <si>
    <t>Andere personeelsleden</t>
  </si>
  <si>
    <t>Werkgeversbijdragen voor sociale verzekeringen</t>
  </si>
  <si>
    <t>Werkgeverspremies voor buitenwettelijke verzekeringen</t>
  </si>
  <si>
    <t>Andere personeelskosten</t>
  </si>
  <si>
    <t>Ouderdoms- en overlevingspensioenen</t>
  </si>
  <si>
    <t>Personeel</t>
  </si>
  <si>
    <t>Afschrijvingen, waardeverminderingen en voorzieningen voor risico's en kosten</t>
  </si>
  <si>
    <t>Afschrijvingen en waardeverminderingen op vaste activa toevoeging</t>
  </si>
  <si>
    <t>Afschrijvingen op oprichtingskosten</t>
  </si>
  <si>
    <t>Afschrijvingen op immateriële vaste activa</t>
  </si>
  <si>
    <t>Afschrijvingen op materiële vaste activa</t>
  </si>
  <si>
    <t>Andere</t>
  </si>
  <si>
    <t>Waardeverminderingen op immateriële activa</t>
  </si>
  <si>
    <t>Waardeverminderingen op materiële activa</t>
  </si>
  <si>
    <t>Waardeverminderingen op voorraden</t>
  </si>
  <si>
    <t>Toevoeging</t>
  </si>
  <si>
    <t>Terugneming (-)</t>
  </si>
  <si>
    <t>Waardeverminderingen op bestellingen in uitvoering</t>
  </si>
  <si>
    <t>Waardeverminderingen op handelsvorderingen op meer dan één jaar</t>
  </si>
  <si>
    <t>Waardeverminderingen op handelsvorderingen op ten hoogste één jaar</t>
  </si>
  <si>
    <t>Voorzieningen voor pensioenen en soortgelijke verplichtingen (sociaal passief)</t>
  </si>
  <si>
    <t>Besteding en terugneming (-)</t>
  </si>
  <si>
    <t>Voorzieningen voor andere risico's en kosten</t>
  </si>
  <si>
    <t>Andere bedrijfskosten</t>
  </si>
  <si>
    <t>Bedrijfsbelastingen</t>
  </si>
  <si>
    <t>Minderwaarden op de courante realisatie van materiële vaste activa</t>
  </si>
  <si>
    <t>Minderwaarden op de realisatie van handelsvorderingen</t>
  </si>
  <si>
    <t>Schenkingen</t>
  </si>
  <si>
    <t>Schenkingen met terugnemingsrecht</t>
  </si>
  <si>
    <t>Schenkingen zonder terugnemingsrecht</t>
  </si>
  <si>
    <t>Diverse bedrijfskosten</t>
  </si>
  <si>
    <t>Als herstructureringskosten geactiveerde bedrijfskosten (-)</t>
  </si>
  <si>
    <t>Financiële kosten</t>
  </si>
  <si>
    <t>Kosten van schulden</t>
  </si>
  <si>
    <t>Rente, commissies en kosten verbonden aan schulden</t>
  </si>
  <si>
    <t>Afschrijving van kosten bij uitgifte van leningen en van disagio</t>
  </si>
  <si>
    <t>Overige kosten van schulden</t>
  </si>
  <si>
    <t>Geactiveerde intercalaire interesten (-)</t>
  </si>
  <si>
    <t xml:space="preserve">Waardeverminderingen op vlottende activa </t>
  </si>
  <si>
    <t xml:space="preserve">Minderwaarden op verwezenlijking van vlottende activa </t>
  </si>
  <si>
    <t>Discontokosten op vorderingen</t>
  </si>
  <si>
    <t xml:space="preserve">Wisselresultaten </t>
  </si>
  <si>
    <t xml:space="preserve">Resultaten uit de omrekening van vreemde valuta </t>
  </si>
  <si>
    <t>Voorzieningen van  financiële aard</t>
  </si>
  <si>
    <t xml:space="preserve">Toevoeging </t>
  </si>
  <si>
    <t>Diverse financiële kosten</t>
  </si>
  <si>
    <t>Uitzonderlijke kosten</t>
  </si>
  <si>
    <t>Uitzonderlijke afschrijvingen en waardeverminderingen (toevoeging)</t>
  </si>
  <si>
    <t>op oprichtingskosten</t>
  </si>
  <si>
    <t>op immateriële vaste activa</t>
  </si>
  <si>
    <t>op materiële vaste activa</t>
  </si>
  <si>
    <t>Waardeverminderingen op vaste financiële activa (toevoeging)</t>
  </si>
  <si>
    <t>Voorzieningen voor uitzonderlijke risico's en kosten</t>
  </si>
  <si>
    <t>Bestedingen (-)</t>
  </si>
  <si>
    <t>Minderwaarden op de realisatie van vaste acitiva</t>
  </si>
  <si>
    <t>Overige uitzonderlijke kosten</t>
  </si>
  <si>
    <t>Uitzonderlijke kosten als herstructureringskosten opgenomen onder de activa (-)</t>
  </si>
  <si>
    <t>Resultaatverwerking</t>
  </si>
  <si>
    <t>Overboeking op de bestemde fondsen</t>
  </si>
  <si>
    <t>Over te dragen winst</t>
  </si>
  <si>
    <t>60</t>
  </si>
  <si>
    <t>61</t>
  </si>
  <si>
    <t>614</t>
  </si>
  <si>
    <t>Bezoldigingen, sociale lasten en pensioenen</t>
  </si>
  <si>
    <t>62</t>
  </si>
  <si>
    <t>Bezoldigingen, premies voor buitenwettelijke verzekeringen, ouderdoms- en overlevingspensioenen van bestuurders, zaakvoerders en werkende vennoten, overlevingspensioenen van bestuurders, zaakvoerders en werkende vennoten, die niet worden toegekend krachtens een arbeidscontract</t>
  </si>
  <si>
    <t>620</t>
  </si>
  <si>
    <t>6200</t>
  </si>
  <si>
    <t>6201</t>
  </si>
  <si>
    <t>6202</t>
  </si>
  <si>
    <t>63</t>
  </si>
  <si>
    <t>64</t>
  </si>
  <si>
    <t>644/8</t>
  </si>
  <si>
    <t>65</t>
  </si>
  <si>
    <t>657/9</t>
  </si>
  <si>
    <t>660</t>
  </si>
  <si>
    <t>66</t>
  </si>
  <si>
    <t>664/8</t>
  </si>
  <si>
    <t>690</t>
  </si>
  <si>
    <t>69</t>
  </si>
  <si>
    <t>Overboeking naar het overgedragen resultaat (= overgedragen verlies van het vorige boekjaar)</t>
  </si>
  <si>
    <t>OPBRENGSTEN</t>
  </si>
  <si>
    <t>Omzet</t>
  </si>
  <si>
    <t>Ontvangsten (educatieve en vormings-)activiteiten of producten en producties</t>
  </si>
  <si>
    <t>Toegekende kortingen, ristorno's en rabatten (-)</t>
  </si>
  <si>
    <t>Wijziging in de voorraad en bestellingen in uitvoering</t>
  </si>
  <si>
    <t>In de voorraad goederen in bewerking</t>
  </si>
  <si>
    <t>In de voorraad gereed product</t>
  </si>
  <si>
    <t>In de voorraad onroerende goederen bestemd voor verkoop</t>
  </si>
  <si>
    <t>In de bestellingen in uitvoering</t>
  </si>
  <si>
    <t>Toegerekende winst</t>
  </si>
  <si>
    <t>Geproduceerde vaste activa</t>
  </si>
  <si>
    <t xml:space="preserve">Lidgeld, schenkingen, legaten en subsidies </t>
  </si>
  <si>
    <t>Lidgeld (stortingen) werkelijke leden</t>
  </si>
  <si>
    <t>Lidgeld (stortingen) toegetreden leden</t>
  </si>
  <si>
    <t>Schenkingen zonder terugnemingsrecht (+/-)</t>
  </si>
  <si>
    <t>Schenkingen met terugnemingsrecht (+/-)</t>
  </si>
  <si>
    <t>Legaten zonder terugnemingsrecht (+/-)</t>
  </si>
  <si>
    <t>Legaten met terugnemingsrecht (+/-)</t>
  </si>
  <si>
    <t>Kapitaal- en intrestsubsidie</t>
  </si>
  <si>
    <t>Subsidies</t>
  </si>
  <si>
    <t>Overige bedrijfsopbrengsten</t>
  </si>
  <si>
    <t>Meerwaarden op de courante realisatie van materiële vaste activa</t>
  </si>
  <si>
    <t>Meerwaarden op de realisatie van handelsvorderingen</t>
  </si>
  <si>
    <t>Huuropbrengsten</t>
  </si>
  <si>
    <t>Vergoedingen van verzekeringsmaatschappijen</t>
  </si>
  <si>
    <t>Opbrengsten abonnementen en tijdschriften</t>
  </si>
  <si>
    <t>Sponsoring</t>
  </si>
  <si>
    <t>Diverse bedrijfsopbrengsten</t>
  </si>
  <si>
    <t>Financiële opbrengsten</t>
  </si>
  <si>
    <t>Opbrengsten uit financiële vaste activa</t>
  </si>
  <si>
    <t>Opbrengsten uit vlottende activa (31)</t>
  </si>
  <si>
    <t>Meerwaarden op de realisatie van vlottende activa (31)</t>
  </si>
  <si>
    <t>Kapitaalsubsidies: in resultaatname van kapitaalsubsidies</t>
  </si>
  <si>
    <t>Wisselresultaten (32)</t>
  </si>
  <si>
    <t>Resultaten uit de omrekening van vreemde valuta (32)</t>
  </si>
  <si>
    <t>Betalingskortingen bij leveranciers</t>
  </si>
  <si>
    <t>Diverse financiële opbrengsten</t>
  </si>
  <si>
    <t>Uitzonderlijke opbrengsten</t>
  </si>
  <si>
    <t>Terugneming van afschrijvingen en waardeverminderingen</t>
  </si>
  <si>
    <t>Terugneming van waardeverminderingen op financiële vaste activa</t>
  </si>
  <si>
    <t>Terugneming van voorzieningen voor uitzonderlijke risico's en kosten</t>
  </si>
  <si>
    <t>Meerwaarden op de realisatie van vaste activa</t>
  </si>
  <si>
    <t>Overige uitzonderlijke opbrengsten</t>
  </si>
  <si>
    <t>Onttrekking aan de bestemde fondsen</t>
  </si>
  <si>
    <t>Onttrekking aan de fondsen van de vereniging</t>
  </si>
  <si>
    <t>Over te dragen verlies</t>
  </si>
  <si>
    <t>70</t>
  </si>
  <si>
    <t>700</t>
  </si>
  <si>
    <t>703</t>
  </si>
  <si>
    <t>708</t>
  </si>
  <si>
    <t>71</t>
  </si>
  <si>
    <t>712</t>
  </si>
  <si>
    <t>713</t>
  </si>
  <si>
    <t>715</t>
  </si>
  <si>
    <t>717</t>
  </si>
  <si>
    <t>7170</t>
  </si>
  <si>
    <t>7171</t>
  </si>
  <si>
    <t>72</t>
  </si>
  <si>
    <t>73</t>
  </si>
  <si>
    <t>730</t>
  </si>
  <si>
    <t>731</t>
  </si>
  <si>
    <t>732</t>
  </si>
  <si>
    <t>7320</t>
  </si>
  <si>
    <t>7321</t>
  </si>
  <si>
    <t>733</t>
  </si>
  <si>
    <t>7330</t>
  </si>
  <si>
    <t>7331</t>
  </si>
  <si>
    <t>734</t>
  </si>
  <si>
    <t>735</t>
  </si>
  <si>
    <t>736</t>
  </si>
  <si>
    <t>737</t>
  </si>
  <si>
    <t>7370</t>
  </si>
  <si>
    <t>7371</t>
  </si>
  <si>
    <t>7372</t>
  </si>
  <si>
    <t>7373</t>
  </si>
  <si>
    <t>73730</t>
  </si>
  <si>
    <t>737300</t>
  </si>
  <si>
    <t>737301</t>
  </si>
  <si>
    <t>737302</t>
  </si>
  <si>
    <t>737304</t>
  </si>
  <si>
    <t>737305</t>
  </si>
  <si>
    <t>73731</t>
  </si>
  <si>
    <t>737310</t>
  </si>
  <si>
    <t>737312</t>
  </si>
  <si>
    <t>737313</t>
  </si>
  <si>
    <t>73732</t>
  </si>
  <si>
    <t>737320</t>
  </si>
  <si>
    <t>737321</t>
  </si>
  <si>
    <t>737322</t>
  </si>
  <si>
    <t>737323</t>
  </si>
  <si>
    <t>737324</t>
  </si>
  <si>
    <t>737325</t>
  </si>
  <si>
    <t>737326</t>
  </si>
  <si>
    <t>737327</t>
  </si>
  <si>
    <t>737328</t>
  </si>
  <si>
    <t>73733</t>
  </si>
  <si>
    <t>73734</t>
  </si>
  <si>
    <t>73735</t>
  </si>
  <si>
    <t>73736</t>
  </si>
  <si>
    <t>7374</t>
  </si>
  <si>
    <t>73740</t>
  </si>
  <si>
    <t>73741</t>
  </si>
  <si>
    <t>7375</t>
  </si>
  <si>
    <t>73750</t>
  </si>
  <si>
    <t>73751</t>
  </si>
  <si>
    <t>73752</t>
  </si>
  <si>
    <t>73753</t>
  </si>
  <si>
    <t>7376</t>
  </si>
  <si>
    <t>74</t>
  </si>
  <si>
    <t>741</t>
  </si>
  <si>
    <t>742</t>
  </si>
  <si>
    <t>743</t>
  </si>
  <si>
    <t>744</t>
  </si>
  <si>
    <t>745</t>
  </si>
  <si>
    <t>746</t>
  </si>
  <si>
    <t>747</t>
  </si>
  <si>
    <t>75</t>
  </si>
  <si>
    <t>750</t>
  </si>
  <si>
    <t>751</t>
  </si>
  <si>
    <t>752</t>
  </si>
  <si>
    <t>753</t>
  </si>
  <si>
    <t>754</t>
  </si>
  <si>
    <t>755</t>
  </si>
  <si>
    <t>756</t>
  </si>
  <si>
    <t>76</t>
  </si>
  <si>
    <t>760</t>
  </si>
  <si>
    <t>7600</t>
  </si>
  <si>
    <t>7601</t>
  </si>
  <si>
    <t>761</t>
  </si>
  <si>
    <t>762</t>
  </si>
  <si>
    <t>763</t>
  </si>
  <si>
    <t>79</t>
  </si>
  <si>
    <t>790</t>
  </si>
  <si>
    <t>791</t>
  </si>
  <si>
    <t>792</t>
  </si>
  <si>
    <t>793</t>
  </si>
  <si>
    <t>757/9</t>
  </si>
  <si>
    <t>764/9</t>
  </si>
  <si>
    <t xml:space="preserve">7373010 </t>
  </si>
  <si>
    <t>7373013</t>
  </si>
  <si>
    <t>7373014</t>
  </si>
  <si>
    <t>Onttrekking aan het overgedragen resultaat (= overgedragen winst van het vorige boekjaar)</t>
  </si>
  <si>
    <t>Kosten</t>
  </si>
  <si>
    <t>Opbrengsten</t>
  </si>
  <si>
    <t>Algemene gegevens</t>
  </si>
  <si>
    <t>Instructies</t>
  </si>
  <si>
    <t>Sjabloonoverzicht</t>
  </si>
  <si>
    <t>Naam van de vereniging:</t>
  </si>
  <si>
    <t>Invulveld</t>
  </si>
  <si>
    <t>Veld ingevuld door de gebruiker</t>
  </si>
  <si>
    <t>Veld automatisch ingevuld</t>
  </si>
  <si>
    <t>Fout in de cel (zie telkens een uitleg ernaast)</t>
  </si>
  <si>
    <t>Tekst van een waarschuwing / info</t>
  </si>
  <si>
    <t>Gebruikte kleurcodes</t>
  </si>
  <si>
    <t>[diverse kleurvarianten]</t>
  </si>
  <si>
    <t>dient rechtgezet te worden voor de indiening van het verslag</t>
  </si>
  <si>
    <t>verwijst naar een fout in een andere cel die rechtgezet dient te worden</t>
  </si>
  <si>
    <t>Waarschuwing (zie telkens een uitleg ernaast)</t>
  </si>
  <si>
    <t>Uitleg over een fout</t>
  </si>
  <si>
    <t>Huur- of eigenaarskosten*</t>
  </si>
  <si>
    <t>Huur secretariaat (= maatschappelijke zetel)*</t>
  </si>
  <si>
    <t>Overige huur en huurlasten*</t>
  </si>
  <si>
    <t>Onderhoud secretariaat*</t>
  </si>
  <si>
    <t>Nutsvoorzieningen (electriciteit, water, gas, ...)*</t>
  </si>
  <si>
    <t>Andere kosten*</t>
  </si>
  <si>
    <t>Secretariaatskosten*</t>
  </si>
  <si>
    <t>Communicatie*</t>
  </si>
  <si>
    <t>Verzendingskosten*</t>
  </si>
  <si>
    <t>Drukwerk en publicaties*</t>
  </si>
  <si>
    <t>Kantoormaterieel*</t>
  </si>
  <si>
    <t>Kantoorbehoeften*</t>
  </si>
  <si>
    <t>Verzekeringen en bijdragen*</t>
  </si>
  <si>
    <t>Verzekering burgerrechtelijke aansprakelijkheid (BA)*</t>
  </si>
  <si>
    <t>Verzekeringen andere dan voor personeel en BA*</t>
  </si>
  <si>
    <t>Honorarium bedrijfsrevisor/beëdigd accountant*</t>
  </si>
  <si>
    <t>Honorarium boekhouder*</t>
  </si>
  <si>
    <t>Honorarium anderen*</t>
  </si>
  <si>
    <t>Bijdragen voor lidmaatschappen van verenigingen*</t>
  </si>
  <si>
    <t>Verplaatsingskosten*</t>
  </si>
  <si>
    <t>Binnenland*</t>
  </si>
  <si>
    <t>Buitenland*</t>
  </si>
  <si>
    <t>Eigenaars- of leasingkosten rollend materieel (exclusief afschrijvingen)*</t>
  </si>
  <si>
    <t>Kosten verbonden aan (educatieve en vormings)activiteiten, producten en producties*</t>
  </si>
  <si>
    <t>Vergoedingen medewerkers*</t>
  </si>
  <si>
    <t>Verplaatsingskosten medewerkers (niet-personeelsleden)*</t>
  </si>
  <si>
    <t>Huur lokalen*</t>
  </si>
  <si>
    <t>Huur materiaal*</t>
  </si>
  <si>
    <t>Aankoop materiaal*</t>
  </si>
  <si>
    <t>Verblijfskosten*</t>
  </si>
  <si>
    <t>Aanmaak- en ontwikkelingskosten*</t>
  </si>
  <si>
    <t>Brutoloon*</t>
  </si>
  <si>
    <t>Eindejaarspremie*</t>
  </si>
  <si>
    <t>Vakantiegeld*</t>
  </si>
  <si>
    <t>Verplichte tussenkomst woon-werkverkeer*</t>
  </si>
  <si>
    <t>Beheerskosten sociaal secretariaat*</t>
  </si>
  <si>
    <t>Beheerskosten medisch secretariaat*</t>
  </si>
  <si>
    <t>Vorming eigen personeel*</t>
  </si>
  <si>
    <t>Maaltijdcheques*</t>
  </si>
  <si>
    <t>Andere personeelskosten*</t>
  </si>
  <si>
    <t>Afschrijvingen terreinen*</t>
  </si>
  <si>
    <t>Afschrijvingen gebouwen*</t>
  </si>
  <si>
    <t>Afschrijvingen installaties*</t>
  </si>
  <si>
    <t>Afschrijvingen machines*</t>
  </si>
  <si>
    <t>Afschrijvingen gereedschappen*</t>
  </si>
  <si>
    <t>Afschrijvingen kantoormachines*</t>
  </si>
  <si>
    <t>Afschrijvingen informatica*</t>
  </si>
  <si>
    <t>Afschrijvingen meubilair*</t>
  </si>
  <si>
    <t>Afschrijvingen rollend materieel*</t>
  </si>
  <si>
    <t>Afschrijvingen didactisch materiaal*</t>
  </si>
  <si>
    <t>zonder fiscaal attest*</t>
  </si>
  <si>
    <t>met fiscaal attest*</t>
  </si>
  <si>
    <t>Project experimenteel *</t>
  </si>
  <si>
    <t>Andere subsidies*</t>
  </si>
  <si>
    <t>Internationaal Vlaanderen*</t>
  </si>
  <si>
    <t>Economie, Wetenschap, Innovatie*</t>
  </si>
  <si>
    <t>Onderwijs en Vorming*</t>
  </si>
  <si>
    <t>Welzijn, Volksgezondheid en Gezin*</t>
  </si>
  <si>
    <t>Werk en Sociale Economie*</t>
  </si>
  <si>
    <t>Landbouw en Visserij*</t>
  </si>
  <si>
    <t>Leefmilieu, Natuur en Energie*</t>
  </si>
  <si>
    <t>Mobiliteit en Openbare Werken*</t>
  </si>
  <si>
    <t>Ruimtelijke ordening, Woonbeleid en Onroerend Erfgoed*</t>
  </si>
  <si>
    <t>TOTAAL DER KOSTEN</t>
  </si>
  <si>
    <t>TOTAAL DER OPBRENGSTEN</t>
  </si>
  <si>
    <t>Ondernemingsnummer:</t>
  </si>
  <si>
    <t>nvt</t>
  </si>
  <si>
    <t>Controleveld</t>
  </si>
  <si>
    <t>Waarschuwingen</t>
  </si>
  <si>
    <t>Naam</t>
  </si>
  <si>
    <t>Infomeldingen</t>
  </si>
  <si>
    <t>Sjabloon</t>
  </si>
  <si>
    <t>Voorblad</t>
  </si>
  <si>
    <t>Afwijkend_aantal_bladen</t>
  </si>
  <si>
    <t>X176</t>
  </si>
  <si>
    <t>X100</t>
  </si>
  <si>
    <t>Werkbladen</t>
  </si>
  <si>
    <t>Bladnr.</t>
  </si>
  <si>
    <t>Niet_gevonden_werkbladen</t>
  </si>
  <si>
    <t>Verplaatste_werkbladen</t>
  </si>
  <si>
    <t>Werkbladstructuur_gewijzigd</t>
  </si>
  <si>
    <t>Fouten</t>
  </si>
  <si>
    <t>Bedrag subsidieovereenkomst Jeugd (= gevraagde subsidie)*</t>
  </si>
  <si>
    <t>J49</t>
  </si>
  <si>
    <t>Begrotingsperiode:</t>
  </si>
  <si>
    <t>jeugdver_begr_v2</t>
  </si>
  <si>
    <r>
      <t>2022</t>
    </r>
    <r>
      <rPr>
        <sz val="12"/>
        <color theme="1"/>
        <rFont val="Calibri"/>
        <family val="2"/>
      </rPr>
      <t>–</t>
    </r>
    <r>
      <rPr>
        <sz val="12"/>
        <color theme="1"/>
        <rFont val="Calibri"/>
        <family val="2"/>
        <scheme val="minor"/>
      </rPr>
      <t>2025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</si>
</sst>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color theme="0"/>
      <name val="Calibri"/>
      <family val="2"/>
      <scheme val="minor"/>
    </font>
    <font>
      <sz val="16"/>
      <color theme="1"/>
      <name val="Calibri"/>
      <family val="2"/>
      <scheme val="minor"/>
    </font>
    <font>
      <b/>
      <sz val="16"/>
      <color theme="0"/>
      <name val="Calibri"/>
      <family val="2"/>
      <scheme val="minor"/>
    </font>
    <font>
      <b/>
      <sz val="16"/>
      <color theme="1"/>
      <name val="Calibri"/>
      <family val="2"/>
      <scheme val="minor"/>
    </font>
    <font>
      <b/>
      <sz val="11"/>
      <color theme="8"/>
      <name val="Calibri"/>
      <family val="2"/>
      <scheme val="minor"/>
    </font>
    <font>
      <sz val="11"/>
      <name val="Calibri"/>
      <family val="2"/>
      <scheme val="minor"/>
    </font>
    <font>
      <sz val="14"/>
      <color theme="1"/>
      <name val="Calibri"/>
      <family val="2"/>
      <scheme val="minor"/>
    </font>
    <font>
      <i/>
      <sz val="11"/>
      <color theme="1"/>
      <name val="Calibri"/>
      <family val="2"/>
      <scheme val="minor"/>
    </font>
    <font>
      <u/>
      <sz val="11"/>
      <color theme="10"/>
      <name val="Calibri"/>
      <family val="2"/>
      <scheme val="minor"/>
    </font>
    <font>
      <b/>
      <u/>
      <sz val="11"/>
      <color theme="10"/>
      <name val="Calibri"/>
      <family val="2"/>
      <scheme val="minor"/>
    </font>
    <font>
      <sz val="10"/>
      <color theme="1"/>
      <name val="Calibri"/>
      <family val="2"/>
      <scheme val="minor"/>
    </font>
    <font>
      <sz val="12"/>
      <color theme="1"/>
      <name val="Calibri"/>
      <family val="2"/>
      <scheme val="minor"/>
    </font>
    <font>
      <b/>
      <sz val="11"/>
      <color theme="9"/>
      <name val="Calibri"/>
      <family val="2"/>
      <scheme val="minor"/>
    </font>
    <font>
      <sz val="12"/>
      <name val="Calibri"/>
      <family val="2"/>
      <scheme val="minor"/>
    </font>
    <font>
      <b/>
      <i/>
      <sz val="11"/>
      <color theme="0"/>
      <name val="Calibri"/>
      <family val="2"/>
      <scheme val="minor"/>
    </font>
    <font>
      <sz val="12"/>
      <color theme="1"/>
      <name val="Calibri"/>
      <family val="2"/>
    </font>
  </fonts>
  <fills count="9">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9"/>
        <bgColor indexed="64"/>
      </patternFill>
    </fill>
    <fill>
      <patternFill patternType="solid">
        <fgColor theme="8"/>
        <bgColor indexed="64"/>
      </patternFill>
    </fill>
    <fill>
      <patternFill patternType="solid">
        <fgColor theme="4"/>
        <bgColor indexed="64"/>
      </patternFill>
    </fill>
    <fill>
      <patternFill patternType="solid">
        <fgColor theme="3" tint="0.79998168889431442"/>
        <bgColor indexed="64"/>
      </patternFill>
    </fill>
    <fill>
      <patternFill patternType="solid">
        <fgColor theme="4" tint="0.39997558519241921"/>
        <bgColor indexed="64"/>
      </patternFill>
    </fill>
  </fills>
  <borders count="20">
    <border>
      <left/>
      <right/>
      <top/>
      <bottom/>
      <diagonal/>
    </border>
    <border>
      <left/>
      <right/>
      <top/>
      <bottom style="hair">
        <color auto="1"/>
      </bottom>
      <diagonal/>
    </border>
    <border>
      <left style="thin">
        <color theme="8"/>
      </left>
      <right style="thin">
        <color theme="8"/>
      </right>
      <top style="thin">
        <color theme="8"/>
      </top>
      <bottom style="thin">
        <color theme="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diagonal/>
    </border>
    <border>
      <left/>
      <right style="thin">
        <color theme="4"/>
      </right>
      <top/>
      <bottom/>
      <diagonal/>
    </border>
    <border>
      <left style="thin">
        <color theme="4"/>
      </left>
      <right/>
      <top/>
      <bottom/>
      <diagonal/>
    </border>
    <border>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thin">
        <color theme="0"/>
      </left>
      <right/>
      <top style="thin">
        <color theme="0"/>
      </top>
      <bottom/>
      <diagonal/>
    </border>
    <border>
      <left/>
      <right style="thin">
        <color theme="4"/>
      </right>
      <top style="thin">
        <color theme="0"/>
      </top>
      <bottom/>
      <diagonal/>
    </border>
    <border>
      <left/>
      <right style="thin">
        <color auto="1"/>
      </right>
      <top style="thin">
        <color theme="0"/>
      </top>
      <bottom/>
      <diagonal/>
    </border>
    <border>
      <left style="thin">
        <color theme="0"/>
      </left>
      <right/>
      <top/>
      <bottom/>
      <diagonal/>
    </border>
    <border>
      <left/>
      <right/>
      <top style="thin">
        <color theme="4"/>
      </top>
      <bottom style="thin">
        <color theme="4"/>
      </bottom>
      <diagonal/>
    </border>
  </borders>
  <cellStyleXfs count="2">
    <xf numFmtId="0" fontId="0" fillId="0" borderId="0"/>
    <xf numFmtId="0" fontId="13" fillId="0" borderId="0" applyNumberFormat="0" applyFill="0" applyBorder="0" applyAlignment="0" applyProtection="0"/>
  </cellStyleXfs>
  <cellXfs count="129">
    <xf numFmtId="0" fontId="0" fillId="0" borderId="0" xfId="0"/>
    <xf numFmtId="0" fontId="2" fillId="0" borderId="0" xfId="0" applyFont="1"/>
    <xf numFmtId="0" fontId="6" fillId="0" borderId="0" xfId="0" applyFont="1" applyAlignment="1">
      <alignment horizontal="left"/>
    </xf>
    <xf numFmtId="0" fontId="3"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49" fontId="0" fillId="0" borderId="0" xfId="0" applyNumberFormat="1" applyBorder="1" applyAlignment="1">
      <alignment horizontal="left"/>
    </xf>
    <xf numFmtId="0" fontId="2" fillId="0" borderId="0" xfId="0" applyFont="1" applyFill="1" applyAlignment="1">
      <alignment horizontal="left"/>
    </xf>
    <xf numFmtId="0" fontId="4" fillId="0" borderId="0" xfId="0" applyFont="1" applyAlignment="1"/>
    <xf numFmtId="0" fontId="0" fillId="0" borderId="0" xfId="0" applyFont="1" applyFill="1" applyAlignment="1">
      <alignment horizontal="left"/>
    </xf>
    <xf numFmtId="0" fontId="0" fillId="0" borderId="0" xfId="0" applyFont="1" applyFill="1"/>
    <xf numFmtId="49" fontId="0" fillId="0" borderId="0" xfId="0" applyNumberFormat="1" applyFont="1" applyFill="1" applyBorder="1" applyAlignment="1">
      <alignment horizontal="left"/>
    </xf>
    <xf numFmtId="0" fontId="7" fillId="2" borderId="0" xfId="0" applyFont="1" applyFill="1" applyBorder="1" applyAlignment="1"/>
    <xf numFmtId="0" fontId="1" fillId="2" borderId="0" xfId="0" applyNumberFormat="1" applyFont="1" applyFill="1" applyBorder="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1" fillId="2" borderId="0" xfId="0" applyNumberFormat="1" applyFont="1" applyFill="1" applyBorder="1" applyAlignment="1">
      <alignment horizontal="left"/>
    </xf>
    <xf numFmtId="0" fontId="1" fillId="2" borderId="0" xfId="0" applyNumberFormat="1" applyFont="1" applyFill="1" applyBorder="1" applyAlignment="1">
      <alignment horizontal="right"/>
    </xf>
    <xf numFmtId="0" fontId="1" fillId="2" borderId="0" xfId="0" applyNumberFormat="1" applyFont="1" applyFill="1" applyBorder="1" applyAlignment="1"/>
    <xf numFmtId="0" fontId="2" fillId="0" borderId="0" xfId="0" applyNumberFormat="1" applyFont="1"/>
    <xf numFmtId="0" fontId="0" fillId="0" borderId="0" xfId="0" applyNumberFormat="1"/>
    <xf numFmtId="0" fontId="0" fillId="0" borderId="0" xfId="0" applyNumberFormat="1" applyFont="1" applyFill="1"/>
    <xf numFmtId="0" fontId="0" fillId="0" borderId="0" xfId="0" applyNumberFormat="1" applyFont="1" applyFill="1" applyBorder="1" applyAlignment="1"/>
    <xf numFmtId="0" fontId="7" fillId="2" borderId="0" xfId="0" applyNumberFormat="1" applyFont="1" applyFill="1" applyBorder="1" applyAlignment="1"/>
    <xf numFmtId="0" fontId="0" fillId="0" borderId="0" xfId="0" applyFont="1" applyFill="1" applyBorder="1" applyAlignment="1">
      <alignment horizontal="left"/>
    </xf>
    <xf numFmtId="0" fontId="0" fillId="0" borderId="0" xfId="0" applyFont="1" applyFill="1" applyBorder="1"/>
    <xf numFmtId="0" fontId="0" fillId="0" borderId="0" xfId="0" applyNumberFormat="1" applyFont="1" applyFill="1" applyBorder="1"/>
    <xf numFmtId="0" fontId="9" fillId="0" borderId="0" xfId="0" applyFont="1" applyAlignment="1">
      <alignment horizontal="left" indent="1"/>
    </xf>
    <xf numFmtId="164" fontId="0" fillId="0" borderId="0" xfId="0" applyNumberFormat="1" applyBorder="1" applyAlignment="1">
      <alignment horizontal="right"/>
    </xf>
    <xf numFmtId="164" fontId="0" fillId="0" borderId="0" xfId="0" applyNumberFormat="1" applyFont="1" applyFill="1" applyBorder="1" applyAlignment="1" applyProtection="1">
      <alignment horizontal="right"/>
      <protection locked="0"/>
    </xf>
    <xf numFmtId="164" fontId="7" fillId="2" borderId="0" xfId="0" applyNumberFormat="1" applyFont="1" applyFill="1" applyBorder="1" applyAlignment="1">
      <alignment horizontal="right"/>
    </xf>
    <xf numFmtId="164" fontId="0" fillId="0" borderId="0" xfId="0" applyNumberFormat="1" applyFont="1" applyFill="1" applyBorder="1" applyAlignment="1" applyProtection="1">
      <alignment horizontal="right" indent="1"/>
      <protection locked="0"/>
    </xf>
    <xf numFmtId="164" fontId="0" fillId="0" borderId="0" xfId="0" applyNumberFormat="1" applyFont="1" applyFill="1" applyBorder="1" applyAlignment="1" applyProtection="1">
      <alignment horizontal="right" indent="2"/>
      <protection locked="0"/>
    </xf>
    <xf numFmtId="164" fontId="0" fillId="0" borderId="0" xfId="0" applyNumberFormat="1" applyFont="1" applyFill="1" applyBorder="1" applyAlignment="1" applyProtection="1">
      <alignment horizontal="right" indent="3"/>
      <protection locked="0"/>
    </xf>
    <xf numFmtId="164" fontId="0" fillId="0" borderId="0" xfId="0" applyNumberFormat="1" applyFont="1" applyFill="1" applyBorder="1" applyAlignment="1" applyProtection="1">
      <alignment horizontal="right" indent="4"/>
      <protection locked="0"/>
    </xf>
    <xf numFmtId="164" fontId="0" fillId="0" borderId="0" xfId="0" applyNumberFormat="1" applyFont="1" applyFill="1" applyBorder="1" applyAlignment="1" applyProtection="1">
      <alignment horizontal="right" indent="5"/>
      <protection locked="0"/>
    </xf>
    <xf numFmtId="0" fontId="10" fillId="0" borderId="0" xfId="0" applyNumberFormat="1" applyFont="1"/>
    <xf numFmtId="0" fontId="10" fillId="0" borderId="0" xfId="0" applyFont="1"/>
    <xf numFmtId="0" fontId="0" fillId="0" borderId="0" xfId="0" applyFont="1"/>
    <xf numFmtId="164" fontId="0" fillId="0" borderId="0" xfId="0" applyNumberFormat="1" applyFont="1"/>
    <xf numFmtId="0" fontId="10" fillId="0" borderId="0" xfId="0" applyFont="1" applyAlignment="1">
      <alignment horizontal="left" indent="1"/>
    </xf>
    <xf numFmtId="0" fontId="0" fillId="0" borderId="0" xfId="0" applyNumberFormat="1" applyFont="1"/>
    <xf numFmtId="164" fontId="0" fillId="0" borderId="0" xfId="0" applyNumberFormat="1" applyFont="1" applyFill="1" applyBorder="1"/>
    <xf numFmtId="0" fontId="11" fillId="0" borderId="0" xfId="0" applyFont="1" applyAlignment="1"/>
    <xf numFmtId="0" fontId="9" fillId="0" borderId="0" xfId="0" applyFont="1" applyAlignment="1">
      <alignment horizontal="left"/>
    </xf>
    <xf numFmtId="0" fontId="10" fillId="0" borderId="0" xfId="0" applyFont="1" applyFill="1" applyBorder="1" applyAlignment="1">
      <alignment horizontal="left"/>
    </xf>
    <xf numFmtId="0" fontId="10" fillId="0" borderId="0" xfId="0" applyFont="1" applyFill="1" applyBorder="1"/>
    <xf numFmtId="49" fontId="10" fillId="0" borderId="0" xfId="0" applyNumberFormat="1" applyFont="1" applyFill="1" applyBorder="1" applyAlignment="1">
      <alignment horizontal="left"/>
    </xf>
    <xf numFmtId="164" fontId="10" fillId="0" borderId="0" xfId="0" applyNumberFormat="1" applyFont="1" applyFill="1" applyBorder="1" applyAlignment="1" applyProtection="1">
      <alignment horizontal="right"/>
      <protection locked="0"/>
    </xf>
    <xf numFmtId="0" fontId="10" fillId="0" borderId="0" xfId="0" applyNumberFormat="1" applyFont="1" applyFill="1" applyBorder="1" applyAlignment="1"/>
    <xf numFmtId="164" fontId="0" fillId="0" borderId="0" xfId="0" quotePrefix="1" applyNumberFormat="1" applyFont="1" applyFill="1" applyBorder="1" applyAlignment="1" applyProtection="1">
      <alignment horizontal="right" indent="1"/>
      <protection locked="0"/>
    </xf>
    <xf numFmtId="0" fontId="2" fillId="0" borderId="0" xfId="0" applyFont="1" applyProtection="1"/>
    <xf numFmtId="0" fontId="8" fillId="0" borderId="0" xfId="0" applyFont="1" applyAlignment="1" applyProtection="1">
      <alignment horizontal="left"/>
    </xf>
    <xf numFmtId="0" fontId="3" fillId="0" borderId="0" xfId="0" applyFont="1" applyAlignment="1" applyProtection="1">
      <alignment horizontal="left"/>
    </xf>
    <xf numFmtId="0" fontId="2" fillId="0" borderId="0" xfId="0" applyFont="1" applyAlignment="1" applyProtection="1">
      <alignment horizontal="left"/>
    </xf>
    <xf numFmtId="0" fontId="2" fillId="0" borderId="0" xfId="0" applyNumberFormat="1" applyFont="1" applyProtection="1"/>
    <xf numFmtId="0" fontId="1" fillId="2" borderId="0" xfId="0" applyNumberFormat="1" applyFont="1" applyFill="1" applyBorder="1" applyProtection="1"/>
    <xf numFmtId="0" fontId="1" fillId="2" borderId="0" xfId="0" applyNumberFormat="1" applyFont="1" applyFill="1" applyBorder="1" applyAlignment="1" applyProtection="1"/>
    <xf numFmtId="0" fontId="0" fillId="0" borderId="0" xfId="0" applyFont="1" applyProtection="1"/>
    <xf numFmtId="0" fontId="0" fillId="0" borderId="0" xfId="0" applyNumberFormat="1" applyFont="1" applyProtection="1"/>
    <xf numFmtId="0" fontId="0" fillId="0" borderId="0" xfId="0" applyProtection="1"/>
    <xf numFmtId="0" fontId="6" fillId="0" borderId="0" xfId="0" applyFont="1" applyAlignment="1" applyProtection="1">
      <alignment horizontal="left"/>
    </xf>
    <xf numFmtId="0" fontId="0" fillId="0" borderId="0" xfId="0" applyAlignment="1" applyProtection="1">
      <alignment horizontal="left"/>
    </xf>
    <xf numFmtId="0" fontId="0" fillId="0" borderId="0" xfId="0" applyNumberFormat="1" applyProtection="1"/>
    <xf numFmtId="0" fontId="9" fillId="0" borderId="0" xfId="0" applyFont="1"/>
    <xf numFmtId="0" fontId="0" fillId="0" borderId="0" xfId="0" applyAlignment="1">
      <alignment vertical="top"/>
    </xf>
    <xf numFmtId="0" fontId="14" fillId="0" borderId="0" xfId="1" applyFont="1" applyAlignment="1">
      <alignment horizontal="right"/>
    </xf>
    <xf numFmtId="0" fontId="12" fillId="0" borderId="0" xfId="0" applyFont="1" applyAlignment="1">
      <alignment vertical="top"/>
    </xf>
    <xf numFmtId="0" fontId="0" fillId="0" borderId="1" xfId="0" applyBorder="1"/>
    <xf numFmtId="0" fontId="6"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49" fontId="0" fillId="0" borderId="0" xfId="0" applyNumberFormat="1" applyBorder="1" applyAlignment="1">
      <alignment horizontal="left" vertical="top"/>
    </xf>
    <xf numFmtId="0" fontId="0" fillId="0" borderId="0" xfId="0" applyNumberFormat="1" applyAlignment="1">
      <alignment vertical="top"/>
    </xf>
    <xf numFmtId="0" fontId="0" fillId="0" borderId="0" xfId="0" applyFont="1" applyAlignment="1">
      <alignment vertical="top"/>
    </xf>
    <xf numFmtId="0" fontId="10" fillId="0" borderId="0" xfId="0" applyNumberFormat="1" applyFont="1" applyAlignment="1">
      <alignment vertical="top"/>
    </xf>
    <xf numFmtId="0" fontId="14" fillId="0" borderId="0" xfId="1" applyFont="1" applyProtection="1">
      <protection locked="0"/>
    </xf>
    <xf numFmtId="0" fontId="14" fillId="0" borderId="0" xfId="1" applyFont="1" applyAlignment="1"/>
    <xf numFmtId="0" fontId="3"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49" fontId="16" fillId="0" borderId="0" xfId="0" applyNumberFormat="1" applyFont="1" applyBorder="1" applyAlignment="1">
      <alignment horizontal="left" vertical="center"/>
    </xf>
    <xf numFmtId="0" fontId="16" fillId="0" borderId="0" xfId="0" applyNumberFormat="1" applyFont="1" applyAlignment="1">
      <alignment vertical="center"/>
    </xf>
    <xf numFmtId="0" fontId="18" fillId="0" borderId="0" xfId="0" applyNumberFormat="1" applyFont="1" applyAlignment="1">
      <alignment vertical="center"/>
    </xf>
    <xf numFmtId="0" fontId="0" fillId="5" borderId="0" xfId="0" applyFill="1"/>
    <xf numFmtId="0" fontId="0" fillId="4" borderId="0" xfId="0" applyFill="1"/>
    <xf numFmtId="0" fontId="17" fillId="0" borderId="0" xfId="0" applyFont="1"/>
    <xf numFmtId="0" fontId="0" fillId="0" borderId="0" xfId="0" applyAlignment="1">
      <alignment horizontal="left" indent="1"/>
    </xf>
    <xf numFmtId="0" fontId="15" fillId="0" borderId="2" xfId="0" applyFont="1" applyBorder="1" applyAlignment="1">
      <alignment vertical="center"/>
    </xf>
    <xf numFmtId="164" fontId="15" fillId="3" borderId="3" xfId="0" applyNumberFormat="1" applyFont="1" applyFill="1" applyBorder="1" applyAlignment="1">
      <alignment horizontal="center" vertical="center"/>
    </xf>
    <xf numFmtId="0" fontId="15" fillId="3" borderId="0" xfId="0" applyFont="1" applyFill="1" applyAlignment="1">
      <alignment horizontal="center" vertical="center"/>
    </xf>
    <xf numFmtId="49" fontId="16" fillId="0" borderId="3" xfId="0" applyNumberFormat="1" applyFont="1" applyBorder="1" applyAlignment="1" applyProtection="1">
      <alignment horizontal="center"/>
      <protection locked="0"/>
    </xf>
    <xf numFmtId="0" fontId="9" fillId="0" borderId="0" xfId="0" applyFont="1" applyAlignment="1">
      <alignment horizontal="left" indent="7"/>
    </xf>
    <xf numFmtId="0" fontId="17" fillId="0" borderId="0" xfId="0" applyFont="1" applyAlignment="1">
      <alignment horizontal="left" indent="7"/>
    </xf>
    <xf numFmtId="0" fontId="0" fillId="0" borderId="0" xfId="0" applyAlignment="1"/>
    <xf numFmtId="0" fontId="0" fillId="0" borderId="0" xfId="0" applyAlignment="1">
      <alignment vertical="center"/>
    </xf>
    <xf numFmtId="0" fontId="19" fillId="6" borderId="10" xfId="0" applyFont="1" applyFill="1" applyBorder="1" applyAlignment="1">
      <alignment horizontal="center" vertical="center"/>
    </xf>
    <xf numFmtId="0" fontId="0" fillId="8" borderId="7" xfId="0" applyFill="1" applyBorder="1" applyAlignment="1" applyProtection="1">
      <alignment horizontal="center" vertical="center"/>
    </xf>
    <xf numFmtId="0" fontId="0" fillId="0" borderId="3" xfId="0" applyFill="1" applyBorder="1" applyAlignment="1" applyProtection="1">
      <alignment horizontal="center" vertical="center"/>
      <protection locked="0"/>
    </xf>
    <xf numFmtId="0" fontId="0" fillId="3" borderId="8" xfId="0" applyFill="1" applyBorder="1" applyAlignment="1" applyProtection="1">
      <alignment horizontal="center" vertical="center"/>
    </xf>
    <xf numFmtId="0" fontId="0" fillId="3" borderId="7" xfId="0" applyFill="1" applyBorder="1" applyAlignment="1" applyProtection="1">
      <alignment horizontal="center" vertical="center"/>
    </xf>
    <xf numFmtId="49" fontId="0" fillId="0" borderId="3"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3" xfId="0" applyNumberFormat="1" applyFont="1" applyFill="1" applyBorder="1" applyAlignment="1" applyProtection="1">
      <alignment horizontal="center" vertical="center"/>
      <protection locked="0"/>
    </xf>
    <xf numFmtId="0" fontId="19" fillId="6" borderId="11" xfId="0" applyFont="1" applyFill="1" applyBorder="1" applyAlignment="1">
      <alignment horizontal="center" vertical="center"/>
    </xf>
    <xf numFmtId="0" fontId="19" fillId="6" borderId="9" xfId="0" applyFont="1" applyFill="1" applyBorder="1" applyAlignment="1">
      <alignment horizontal="center" vertical="center"/>
    </xf>
    <xf numFmtId="0" fontId="19" fillId="6" borderId="12" xfId="0" applyFont="1" applyFill="1" applyBorder="1" applyAlignment="1">
      <alignment horizontal="right" vertical="center"/>
    </xf>
    <xf numFmtId="0" fontId="19" fillId="6" borderId="16" xfId="0" applyFont="1" applyFill="1" applyBorder="1" applyAlignment="1">
      <alignment horizontal="center" vertical="center"/>
    </xf>
    <xf numFmtId="0" fontId="19" fillId="6" borderId="17" xfId="0" applyFont="1" applyFill="1" applyBorder="1" applyAlignment="1">
      <alignment horizontal="center" vertical="center"/>
    </xf>
    <xf numFmtId="0" fontId="0" fillId="8" borderId="8" xfId="0" applyNumberFormat="1" applyFill="1" applyBorder="1" applyAlignment="1" applyProtection="1">
      <alignment horizontal="center" vertical="center"/>
    </xf>
    <xf numFmtId="0" fontId="0" fillId="7" borderId="14" xfId="0" applyNumberFormat="1" applyFill="1" applyBorder="1" applyAlignment="1" applyProtection="1">
      <alignment horizontal="center" vertical="center"/>
    </xf>
    <xf numFmtId="0" fontId="0" fillId="7" borderId="0" xfId="0" applyNumberFormat="1" applyFill="1" applyBorder="1" applyAlignment="1" applyProtection="1">
      <alignment vertical="center"/>
    </xf>
    <xf numFmtId="0" fontId="1" fillId="2" borderId="0" xfId="0" applyFont="1" applyFill="1" applyBorder="1" applyAlignment="1">
      <alignment horizontal="left" indent="1"/>
    </xf>
    <xf numFmtId="0" fontId="1" fillId="2" borderId="0" xfId="0" applyFont="1" applyFill="1" applyBorder="1" applyAlignment="1">
      <alignment horizontal="left"/>
    </xf>
    <xf numFmtId="0" fontId="9" fillId="0" borderId="0" xfId="0" applyFont="1" applyAlignment="1">
      <alignment horizontal="center" vertical="top"/>
    </xf>
    <xf numFmtId="164" fontId="9" fillId="0" borderId="0" xfId="0" applyNumberFormat="1" applyFont="1" applyFill="1" applyBorder="1" applyAlignment="1">
      <alignment horizontal="center"/>
    </xf>
    <xf numFmtId="0" fontId="0" fillId="7" borderId="19" xfId="0" applyNumberFormat="1" applyFill="1" applyBorder="1" applyAlignment="1" applyProtection="1">
      <alignment vertical="center"/>
    </xf>
    <xf numFmtId="0" fontId="0" fillId="7" borderId="8" xfId="0" applyNumberFormat="1" applyFill="1" applyBorder="1" applyAlignment="1" applyProtection="1">
      <alignment vertical="center"/>
    </xf>
    <xf numFmtId="1" fontId="16" fillId="0" borderId="3" xfId="0" applyNumberFormat="1" applyFont="1" applyBorder="1" applyAlignment="1" applyProtection="1">
      <alignment horizontal="center"/>
    </xf>
    <xf numFmtId="0" fontId="7" fillId="2" borderId="0" xfId="0" applyNumberFormat="1" applyFont="1" applyFill="1" applyBorder="1" applyAlignment="1" applyProtection="1">
      <alignment horizontal="center" vertical="center"/>
    </xf>
    <xf numFmtId="0" fontId="9" fillId="0" borderId="0" xfId="0" applyFont="1" applyAlignment="1" applyProtection="1">
      <alignment horizontal="center"/>
    </xf>
    <xf numFmtId="0" fontId="11" fillId="0" borderId="4"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15" fillId="0" borderId="0" xfId="0" applyFont="1" applyFill="1" applyAlignment="1">
      <alignment horizontal="left" wrapText="1"/>
    </xf>
    <xf numFmtId="0" fontId="16" fillId="0" borderId="0" xfId="0" applyNumberFormat="1" applyFont="1" applyAlignment="1">
      <alignment horizontal="right" vertical="center"/>
    </xf>
    <xf numFmtId="0" fontId="19" fillId="6" borderId="15" xfId="0" applyFont="1" applyFill="1" applyBorder="1" applyAlignment="1">
      <alignment horizontal="center" vertical="center" textRotation="90"/>
    </xf>
    <xf numFmtId="0" fontId="19" fillId="6" borderId="18" xfId="0" applyFont="1" applyFill="1" applyBorder="1" applyAlignment="1">
      <alignment horizontal="center" vertical="center" textRotation="90"/>
    </xf>
  </cellXfs>
  <cellStyles count="2">
    <cellStyle name="Hyperlink" xfId="1" builtinId="8"/>
    <cellStyle name="Standaard" xfId="0" builtinId="0"/>
  </cellStyles>
  <dxfs count="41">
    <dxf>
      <font>
        <b/>
        <i val="0"/>
        <color auto="1"/>
      </font>
      <fill>
        <patternFill>
          <bgColor theme="8" tint="0.59996337778862885"/>
        </patternFill>
      </fill>
    </dxf>
    <dxf>
      <font>
        <b/>
        <i val="0"/>
        <color auto="1"/>
      </font>
      <fill>
        <patternFill>
          <bgColor theme="9" tint="0.39994506668294322"/>
        </patternFill>
      </fill>
    </dxf>
    <dxf>
      <font>
        <b/>
        <i val="0"/>
        <color auto="1"/>
      </font>
      <fill>
        <patternFill>
          <bgColor theme="8" tint="0.59996337778862885"/>
        </patternFill>
      </fill>
    </dxf>
    <dxf>
      <font>
        <b/>
        <i val="0"/>
        <color theme="0"/>
      </font>
      <fill>
        <patternFill>
          <bgColor theme="9"/>
        </patternFill>
      </fill>
    </dxf>
    <dxf>
      <font>
        <b/>
        <i val="0"/>
        <color theme="0"/>
      </font>
      <fill>
        <patternFill>
          <bgColor theme="8"/>
        </patternFill>
      </fill>
    </dxf>
    <dxf>
      <font>
        <b val="0"/>
        <i val="0"/>
        <color theme="0" tint="-0.499984740745262"/>
      </font>
      <fill>
        <patternFill>
          <bgColor theme="3" tint="0.79998168889431442"/>
        </patternFill>
      </fill>
    </dxf>
    <dxf>
      <border>
        <left style="thin">
          <color theme="1"/>
        </left>
        <right style="thin">
          <color theme="1"/>
        </right>
        <top style="thin">
          <color theme="1"/>
        </top>
        <bottom style="thin">
          <color theme="1"/>
        </bottom>
        <vertical/>
        <horizontal/>
      </border>
    </dxf>
    <dxf>
      <font>
        <color theme="1"/>
      </font>
      <fill>
        <patternFill>
          <bgColor theme="0"/>
        </patternFill>
      </fill>
      <border>
        <left style="thin">
          <color theme="8"/>
        </left>
        <right style="thin">
          <color theme="8"/>
        </right>
        <top style="thin">
          <color theme="8"/>
        </top>
        <bottom style="thin">
          <color theme="8"/>
        </bottom>
        <vertical/>
        <horizontal/>
      </border>
    </dxf>
    <dxf>
      <fill>
        <patternFill>
          <bgColor theme="9"/>
        </patternFill>
      </fill>
    </dxf>
    <dxf>
      <fill>
        <patternFill>
          <bgColor theme="8"/>
        </patternFill>
      </fill>
    </dxf>
    <dxf>
      <fill>
        <patternFill>
          <bgColor theme="8"/>
        </patternFill>
      </fill>
    </dxf>
    <dxf>
      <font>
        <b/>
        <i val="0"/>
        <color theme="9"/>
      </font>
    </dxf>
    <dxf>
      <font>
        <b/>
        <i val="0"/>
        <color theme="9"/>
      </font>
    </dxf>
    <dxf>
      <font>
        <b/>
        <i val="0"/>
        <color theme="8"/>
      </font>
    </dxf>
    <dxf>
      <fill>
        <patternFill>
          <bgColor rgb="FFF0F0F0"/>
        </patternFill>
      </fill>
      <border>
        <bottom style="thin">
          <color theme="3" tint="0.59996337778862885"/>
        </bottom>
      </border>
    </dxf>
    <dxf>
      <fill>
        <patternFill>
          <bgColor theme="3" tint="0.79998168889431442"/>
        </patternFill>
      </fill>
      <border>
        <bottom style="thin">
          <color theme="3" tint="0.59996337778862885"/>
        </bottom>
      </border>
    </dxf>
    <dxf>
      <fill>
        <patternFill>
          <bgColor theme="4" tint="0.79998168889431442"/>
        </patternFill>
      </fill>
      <border>
        <bottom style="thin">
          <color theme="4" tint="0.59996337778862885"/>
        </bottom>
      </border>
    </dxf>
    <dxf>
      <fill>
        <patternFill>
          <bgColor theme="3" tint="0.59996337778862885"/>
        </patternFill>
      </fill>
      <border>
        <bottom style="thin">
          <color theme="3" tint="0.39994506668294322"/>
        </bottom>
      </border>
    </dxf>
    <dxf>
      <fill>
        <patternFill>
          <bgColor theme="4" tint="0.59996337778862885"/>
        </patternFill>
      </fill>
      <border>
        <bottom style="thin">
          <color theme="4" tint="0.39994506668294322"/>
        </bottom>
      </border>
    </dxf>
    <dxf>
      <fill>
        <patternFill>
          <bgColor theme="4" tint="0.39994506668294322"/>
        </patternFill>
      </fill>
      <border>
        <bottom style="thin">
          <color theme="4"/>
        </bottom>
      </border>
    </dxf>
    <dxf>
      <font>
        <b/>
        <i val="0"/>
        <color theme="0"/>
      </font>
      <fill>
        <patternFill>
          <bgColor theme="4"/>
        </patternFill>
      </fill>
      <border>
        <bottom style="thin">
          <color theme="4" tint="-0.24994659260841701"/>
        </bottom>
      </border>
    </dxf>
    <dxf>
      <font>
        <b/>
        <i val="0"/>
        <color theme="0"/>
      </font>
      <fill>
        <patternFill>
          <bgColor theme="4" tint="-0.24994659260841701"/>
        </patternFill>
      </fill>
      <border>
        <bottom style="thin">
          <color theme="4" tint="-0.499984740745262"/>
        </bottom>
      </border>
    </dxf>
    <dxf>
      <border>
        <left style="thin">
          <color theme="1"/>
        </left>
        <right style="thin">
          <color theme="1"/>
        </right>
        <top style="thin">
          <color theme="1"/>
        </top>
        <bottom style="thin">
          <color theme="1"/>
        </bottom>
        <vertical/>
        <horizontal/>
      </border>
    </dxf>
    <dxf>
      <font>
        <color theme="1"/>
      </font>
      <fill>
        <patternFill>
          <bgColor theme="0"/>
        </patternFill>
      </fill>
      <border>
        <left style="thin">
          <color theme="8"/>
        </left>
        <right style="thin">
          <color theme="8"/>
        </right>
        <top style="thin">
          <color theme="8"/>
        </top>
        <bottom style="thin">
          <color theme="8"/>
        </bottom>
        <vertical/>
        <horizontal/>
      </border>
    </dxf>
    <dxf>
      <fill>
        <patternFill>
          <bgColor theme="9"/>
        </patternFill>
      </fill>
    </dxf>
    <dxf>
      <fill>
        <patternFill>
          <bgColor theme="8"/>
        </patternFill>
      </fill>
    </dxf>
    <dxf>
      <fill>
        <patternFill>
          <bgColor theme="8"/>
        </patternFill>
      </fill>
    </dxf>
    <dxf>
      <font>
        <b/>
        <i val="0"/>
        <color theme="9"/>
      </font>
    </dxf>
    <dxf>
      <font>
        <b/>
        <i val="0"/>
        <color theme="9"/>
      </font>
    </dxf>
    <dxf>
      <font>
        <b/>
        <i val="0"/>
        <color theme="8"/>
      </font>
    </dxf>
    <dxf>
      <fill>
        <patternFill>
          <bgColor rgb="FFF0F0F0"/>
        </patternFill>
      </fill>
      <border>
        <bottom style="thin">
          <color theme="3" tint="0.59996337778862885"/>
        </bottom>
      </border>
    </dxf>
    <dxf>
      <fill>
        <patternFill>
          <bgColor theme="3" tint="0.79998168889431442"/>
        </patternFill>
      </fill>
      <border>
        <bottom style="thin">
          <color theme="3" tint="0.59996337778862885"/>
        </bottom>
      </border>
    </dxf>
    <dxf>
      <fill>
        <patternFill>
          <bgColor theme="4" tint="0.79998168889431442"/>
        </patternFill>
      </fill>
      <border>
        <bottom style="thin">
          <color theme="4" tint="0.59996337778862885"/>
        </bottom>
      </border>
    </dxf>
    <dxf>
      <fill>
        <patternFill>
          <bgColor theme="3" tint="0.59996337778862885"/>
        </patternFill>
      </fill>
      <border>
        <bottom style="thin">
          <color theme="3" tint="0.39994506668294322"/>
        </bottom>
      </border>
    </dxf>
    <dxf>
      <fill>
        <patternFill>
          <bgColor theme="4" tint="0.59996337778862885"/>
        </patternFill>
      </fill>
      <border>
        <bottom style="thin">
          <color theme="4" tint="0.39994506668294322"/>
        </bottom>
      </border>
    </dxf>
    <dxf>
      <fill>
        <patternFill>
          <bgColor theme="4" tint="0.39994506668294322"/>
        </patternFill>
      </fill>
      <border>
        <bottom style="thin">
          <color theme="4"/>
        </bottom>
      </border>
    </dxf>
    <dxf>
      <font>
        <b/>
        <i val="0"/>
        <color theme="0"/>
      </font>
      <fill>
        <patternFill>
          <bgColor theme="4"/>
        </patternFill>
      </fill>
      <border>
        <bottom style="thin">
          <color theme="4" tint="-0.24994659260841701"/>
        </bottom>
      </border>
    </dxf>
    <dxf>
      <font>
        <b/>
        <i val="0"/>
        <color theme="0"/>
      </font>
      <fill>
        <patternFill>
          <bgColor theme="4" tint="-0.24994659260841701"/>
        </patternFill>
      </fill>
      <border>
        <bottom style="thin">
          <color theme="4" tint="-0.499984740745262"/>
        </bottom>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s>
  <tableStyles count="0" defaultTableStyle="TableStyleMedium2" defaultPivotStyle="PivotStyleLight16"/>
  <colors>
    <mruColors>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Voorblad!A1"/><Relationship Id="rId1" Type="http://schemas.openxmlformats.org/officeDocument/2006/relationships/hyperlink" Target="#Opbrengsten!A1"/></Relationships>
</file>

<file path=xl/drawings/_rels/drawing3.xml.rels><?xml version="1.0" encoding="UTF-8" standalone="yes"?>
<Relationships xmlns="http://schemas.openxmlformats.org/package/2006/relationships"><Relationship Id="rId1" Type="http://schemas.openxmlformats.org/officeDocument/2006/relationships/hyperlink" Target="#Kosten!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3</xdr:col>
      <xdr:colOff>1368177</xdr:colOff>
      <xdr:row>1</xdr:row>
      <xdr:rowOff>458725</xdr:rowOff>
    </xdr:to>
    <xdr:pic>
      <xdr:nvPicPr>
        <xdr:cNvPr id="3" name="Afbeelding 2">
          <a:extLst>
            <a:ext uri="{FF2B5EF4-FFF2-40B4-BE49-F238E27FC236}">
              <a16:creationId xmlns:a16="http://schemas.microsoft.com/office/drawing/2014/main" id="{D94E1EDB-8E5C-4E8C-9572-524556295B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28600"/>
          <a:ext cx="2815977" cy="420625"/>
        </a:xfrm>
        <a:prstGeom prst="rect">
          <a:avLst/>
        </a:prstGeom>
      </xdr:spPr>
    </xdr:pic>
    <xdr:clientData/>
  </xdr:twoCellAnchor>
  <xdr:twoCellAnchor editAs="oneCell">
    <xdr:from>
      <xdr:col>5</xdr:col>
      <xdr:colOff>1486483</xdr:colOff>
      <xdr:row>0</xdr:row>
      <xdr:rowOff>130950</xdr:rowOff>
    </xdr:from>
    <xdr:to>
      <xdr:col>7</xdr:col>
      <xdr:colOff>117733</xdr:colOff>
      <xdr:row>2</xdr:row>
      <xdr:rowOff>114300</xdr:rowOff>
    </xdr:to>
    <xdr:pic>
      <xdr:nvPicPr>
        <xdr:cNvPr id="5" name="Afbeelding 4">
          <a:extLst>
            <a:ext uri="{FF2B5EF4-FFF2-40B4-BE49-F238E27FC236}">
              <a16:creationId xmlns:a16="http://schemas.microsoft.com/office/drawing/2014/main" id="{A7C8508B-5D86-470D-9726-7EED1E4A55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2358" y="1083450"/>
          <a:ext cx="1490655" cy="640575"/>
        </a:xfrm>
        <a:prstGeom prst="rect">
          <a:avLst/>
        </a:prstGeom>
      </xdr:spPr>
    </xdr:pic>
    <xdr:clientData/>
  </xdr:twoCellAnchor>
  <xdr:twoCellAnchor>
    <xdr:from>
      <xdr:col>2</xdr:col>
      <xdr:colOff>1905</xdr:colOff>
      <xdr:row>22</xdr:row>
      <xdr:rowOff>59056</xdr:rowOff>
    </xdr:from>
    <xdr:to>
      <xdr:col>7</xdr:col>
      <xdr:colOff>22859</xdr:colOff>
      <xdr:row>33</xdr:row>
      <xdr:rowOff>160020</xdr:rowOff>
    </xdr:to>
    <xdr:sp macro="" textlink="">
      <xdr:nvSpPr>
        <xdr:cNvPr id="6" name="Tekstvak 5">
          <a:extLst>
            <a:ext uri="{FF2B5EF4-FFF2-40B4-BE49-F238E27FC236}">
              <a16:creationId xmlns:a16="http://schemas.microsoft.com/office/drawing/2014/main" id="{3115E02F-F088-4725-9F8B-75288D3E554A}"/>
            </a:ext>
          </a:extLst>
        </xdr:cNvPr>
        <xdr:cNvSpPr txBox="1"/>
      </xdr:nvSpPr>
      <xdr:spPr>
        <a:xfrm>
          <a:off x="321945" y="4798696"/>
          <a:ext cx="8037194" cy="2112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nl-BE" sz="1100">
              <a:effectLst/>
              <a:latin typeface="Calibri" panose="020F0502020204030204" pitchFamily="34" charset="0"/>
              <a:ea typeface="Calibri" panose="020F0502020204030204" pitchFamily="34" charset="0"/>
            </a:rPr>
            <a:t>Dit sjabloon dient</a:t>
          </a:r>
          <a:r>
            <a:rPr lang="nl-BE" sz="1100" baseline="0">
              <a:effectLst/>
              <a:latin typeface="Calibri" panose="020F0502020204030204" pitchFamily="34" charset="0"/>
              <a:ea typeface="Calibri" panose="020F0502020204030204" pitchFamily="34" charset="0"/>
            </a:rPr>
            <a:t> als begrotingsdocument bij de beleidsnota van een </a:t>
          </a:r>
          <a:r>
            <a:rPr lang="nl-BE" sz="1100">
              <a:solidFill>
                <a:schemeClr val="dk1"/>
              </a:solidFill>
              <a:effectLst/>
              <a:latin typeface="+mn-lt"/>
              <a:ea typeface="+mn-ea"/>
              <a:cs typeface="+mn-cs"/>
            </a:rPr>
            <a:t>erkende vereniging.</a:t>
          </a:r>
          <a:endParaRPr lang="nl-BE" sz="1100">
            <a:effectLst/>
            <a:latin typeface="Calibri" panose="020F0502020204030204" pitchFamily="34" charset="0"/>
            <a:ea typeface="Calibri" panose="020F0502020204030204" pitchFamily="34" charset="0"/>
          </a:endParaRPr>
        </a:p>
        <a:p>
          <a:pPr>
            <a:spcAft>
              <a:spcPts val="0"/>
            </a:spcAft>
          </a:pPr>
          <a:r>
            <a:rPr lang="nl-BE" sz="600">
              <a:effectLst/>
              <a:latin typeface="Calibri" panose="020F0502020204030204" pitchFamily="34" charset="0"/>
              <a:ea typeface="Calibri" panose="020F0502020204030204" pitchFamily="34" charset="0"/>
            </a:rPr>
            <a:t> </a:t>
          </a:r>
        </a:p>
        <a:p>
          <a:pPr marL="342900" lvl="0" indent="-342900">
            <a:spcAft>
              <a:spcPts val="0"/>
            </a:spcAft>
            <a:buFont typeface="Symbol" panose="05050102010706020507" pitchFamily="18" charset="2"/>
            <a:buChar char=""/>
            <a:tabLst>
              <a:tab pos="4572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Vanaf 2020 wordt er een aangepast sjabloon ter beschikking gesteld. Er wijzigt niets aan de indeling of nummering van de posten. Het gecodeerd sjabloon maakt automatisch sommen en meldt fouten.</a:t>
          </a:r>
        </a:p>
        <a:p>
          <a:pPr marL="342900" lvl="0" indent="-342900">
            <a:spcAft>
              <a:spcPts val="0"/>
            </a:spcAft>
            <a:buFont typeface="Symbol" panose="05050102010706020507" pitchFamily="18" charset="2"/>
            <a:buChar char=""/>
            <a:tabLst>
              <a:tab pos="4572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Vul in kolom M de bedragen in bij de posten die voor uw vereniging van toepassing zijn. U kan bedragen één per één invoeren, of bedragen per rubriek knippen en plakken uit andere documenten.</a:t>
          </a:r>
        </a:p>
        <a:p>
          <a:pPr marL="342900" lvl="0" indent="-342900">
            <a:spcAft>
              <a:spcPts val="0"/>
            </a:spcAft>
            <a:buFont typeface="Symbol" panose="05050102010706020507" pitchFamily="18" charset="2"/>
            <a:buChar char=""/>
            <a:tabLst>
              <a:tab pos="4572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Het werkblad maakt in kolom M automatisch sommen. Geen nood in het geval dat u formules in kolom M overschrijft. Het werkblad zal de sommen op fouten blijven controleren.</a:t>
          </a:r>
        </a:p>
        <a:p>
          <a:pPr marL="342900" lvl="0" indent="-342900">
            <a:spcAft>
              <a:spcPts val="0"/>
            </a:spcAft>
            <a:buFont typeface="Symbol" panose="05050102010706020507" pitchFamily="18" charset="2"/>
            <a:buChar char=""/>
            <a:tabLst>
              <a:tab pos="4572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De andere kolommen dan kolom M, zoals de indeling en nummering van de posten, kan u niet wijzigen.</a:t>
          </a:r>
        </a:p>
        <a:p>
          <a:pPr marL="342900" lvl="0" indent="-342900">
            <a:spcAft>
              <a:spcPts val="0"/>
            </a:spcAft>
            <a:buFont typeface="Symbol" panose="05050102010706020507" pitchFamily="18" charset="2"/>
            <a:buChar char=""/>
            <a:tabLst>
              <a:tab pos="457200" algn="l"/>
            </a:tabLst>
          </a:pPr>
          <a:r>
            <a:rPr lang="nl-BE" sz="1100">
              <a:effectLst/>
              <a:latin typeface="Calibri" panose="020F0502020204030204" pitchFamily="34" charset="0"/>
              <a:ea typeface="Calibri" panose="020F0502020204030204" pitchFamily="34" charset="0"/>
              <a:cs typeface="Times New Roman" panose="02020603050405020304" pitchFamily="18" charset="0"/>
            </a:rPr>
            <a:t>De posten waarbij een sterretje (*) staat zijn posten die niet uit de MAR (Minimumindeling van het Algemeen Rekeningenstelsel) komen, maar die het Departement CJM zelf toevoegde. Deze posten waren ook al opgenomen in het sjabloon voor de begroting van</a:t>
          </a:r>
          <a:r>
            <a:rPr lang="nl-BE" sz="1100" baseline="0">
              <a:effectLst/>
              <a:latin typeface="Calibri" panose="020F0502020204030204" pitchFamily="34" charset="0"/>
              <a:ea typeface="Calibri" panose="020F0502020204030204" pitchFamily="34" charset="0"/>
              <a:cs typeface="Times New Roman" panose="02020603050405020304" pitchFamily="18" charset="0"/>
            </a:rPr>
            <a:t> </a:t>
          </a:r>
          <a:r>
            <a:rPr lang="nl-BE" sz="1100">
              <a:effectLst/>
              <a:latin typeface="Calibri" panose="020F0502020204030204" pitchFamily="34" charset="0"/>
              <a:ea typeface="Calibri" panose="020F0502020204030204" pitchFamily="34" charset="0"/>
              <a:cs typeface="Times New Roman" panose="02020603050405020304" pitchFamily="18" charset="0"/>
            </a:rPr>
            <a:t>2018.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1680209</xdr:colOff>
      <xdr:row>0</xdr:row>
      <xdr:rowOff>30478</xdr:rowOff>
    </xdr:from>
    <xdr:to>
      <xdr:col>21</xdr:col>
      <xdr:colOff>149039</xdr:colOff>
      <xdr:row>0</xdr:row>
      <xdr:rowOff>228478</xdr:rowOff>
    </xdr:to>
    <xdr:sp macro="" textlink="">
      <xdr:nvSpPr>
        <xdr:cNvPr id="2" name="Pijl: vijfhoek 1">
          <a:hlinkClick xmlns:r="http://schemas.openxmlformats.org/officeDocument/2006/relationships" r:id="rId1"/>
          <a:extLst>
            <a:ext uri="{FF2B5EF4-FFF2-40B4-BE49-F238E27FC236}">
              <a16:creationId xmlns:a16="http://schemas.microsoft.com/office/drawing/2014/main" id="{079F30D5-B426-4304-A515-7E0328B0F7B2}"/>
            </a:ext>
          </a:extLst>
        </xdr:cNvPr>
        <xdr:cNvSpPr>
          <a:spLocks noChangeAspect="1"/>
        </xdr:cNvSpPr>
      </xdr:nvSpPr>
      <xdr:spPr>
        <a:xfrm>
          <a:off x="8519159" y="30478"/>
          <a:ext cx="98343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Opbrengsten</a:t>
          </a:r>
        </a:p>
      </xdr:txBody>
    </xdr:sp>
    <xdr:clientData/>
  </xdr:twoCellAnchor>
  <xdr:twoCellAnchor>
    <xdr:from>
      <xdr:col>0</xdr:col>
      <xdr:colOff>34289</xdr:colOff>
      <xdr:row>0</xdr:row>
      <xdr:rowOff>34290</xdr:rowOff>
    </xdr:from>
    <xdr:to>
      <xdr:col>9</xdr:col>
      <xdr:colOff>255089</xdr:colOff>
      <xdr:row>0</xdr:row>
      <xdr:rowOff>232290</xdr:rowOff>
    </xdr:to>
    <xdr:sp macro="" textlink="">
      <xdr:nvSpPr>
        <xdr:cNvPr id="3" name="Pijl: vijfhoek 2">
          <a:hlinkClick xmlns:r="http://schemas.openxmlformats.org/officeDocument/2006/relationships" r:id="rId2"/>
          <a:extLst>
            <a:ext uri="{FF2B5EF4-FFF2-40B4-BE49-F238E27FC236}">
              <a16:creationId xmlns:a16="http://schemas.microsoft.com/office/drawing/2014/main" id="{57B7B271-C408-4897-9689-F25805A2D158}"/>
            </a:ext>
          </a:extLst>
        </xdr:cNvPr>
        <xdr:cNvSpPr>
          <a:spLocks noChangeAspect="1"/>
        </xdr:cNvSpPr>
      </xdr:nvSpPr>
      <xdr:spPr>
        <a:xfrm flipH="1">
          <a:off x="34289" y="34290"/>
          <a:ext cx="98280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Voorblad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34289</xdr:colOff>
      <xdr:row>0</xdr:row>
      <xdr:rowOff>34290</xdr:rowOff>
    </xdr:from>
    <xdr:to>
      <xdr:col>9</xdr:col>
      <xdr:colOff>255089</xdr:colOff>
      <xdr:row>0</xdr:row>
      <xdr:rowOff>232290</xdr:rowOff>
    </xdr:to>
    <xdr:sp macro="" textlink="">
      <xdr:nvSpPr>
        <xdr:cNvPr id="3" name="Pijl: vijfhoek 2">
          <a:hlinkClick xmlns:r="http://schemas.openxmlformats.org/officeDocument/2006/relationships" r:id="rId1"/>
          <a:extLst>
            <a:ext uri="{FF2B5EF4-FFF2-40B4-BE49-F238E27FC236}">
              <a16:creationId xmlns:a16="http://schemas.microsoft.com/office/drawing/2014/main" id="{474DB3A6-B6AA-48FC-A2E2-28BB8BC524C1}"/>
            </a:ext>
          </a:extLst>
        </xdr:cNvPr>
        <xdr:cNvSpPr>
          <a:spLocks noChangeAspect="1"/>
        </xdr:cNvSpPr>
      </xdr:nvSpPr>
      <xdr:spPr>
        <a:xfrm flipH="1">
          <a:off x="34289" y="34290"/>
          <a:ext cx="98280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Kosten</a:t>
          </a:r>
        </a:p>
      </xdr:txBody>
    </xdr:sp>
    <xdr:clientData/>
  </xdr:twoCellAnchor>
</xdr:wsDr>
</file>

<file path=xl/theme/theme1.xml><?xml version="1.0" encoding="utf-8"?>
<a:theme xmlns:a="http://schemas.openxmlformats.org/drawingml/2006/main" name="DCJM">
  <a:themeElements>
    <a:clrScheme name="Aangepast 1">
      <a:dk1>
        <a:sysClr val="windowText" lastClr="000000"/>
      </a:dk1>
      <a:lt1>
        <a:sysClr val="window" lastClr="FFFFFF"/>
      </a:lt1>
      <a:dk2>
        <a:srgbClr val="989898"/>
      </a:dk2>
      <a:lt2>
        <a:srgbClr val="FFFFFF"/>
      </a:lt2>
      <a:accent1>
        <a:srgbClr val="2B979D"/>
      </a:accent1>
      <a:accent2>
        <a:srgbClr val="4BA144"/>
      </a:accent2>
      <a:accent3>
        <a:srgbClr val="735781"/>
      </a:accent3>
      <a:accent4>
        <a:srgbClr val="23789C"/>
      </a:accent4>
      <a:accent5>
        <a:srgbClr val="C63131"/>
      </a:accent5>
      <a:accent6>
        <a:srgbClr val="968C19"/>
      </a:accent6>
      <a:hlink>
        <a:srgbClr val="2B979D"/>
      </a:hlink>
      <a:folHlink>
        <a:srgbClr val="6C651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37B8F-8344-45D3-84EC-CE4B6C0F8406}">
  <sheetPr>
    <pageSetUpPr fitToPage="1"/>
  </sheetPr>
  <dimension ref="A1:J49"/>
  <sheetViews>
    <sheetView showGridLines="0" tabSelected="1" workbookViewId="0">
      <selection activeCell="C9" sqref="C9:G9"/>
    </sheetView>
  </sheetViews>
  <sheetFormatPr defaultRowHeight="14.4" x14ac:dyDescent="0.3"/>
  <cols>
    <col min="1" max="2" width="2.33203125" customWidth="1"/>
    <col min="3" max="3" width="20" customWidth="1"/>
    <col min="4" max="4" width="22.88671875" customWidth="1"/>
    <col min="5" max="5" width="31.109375" customWidth="1"/>
    <col min="6" max="6" width="22.88671875" customWidth="1"/>
    <col min="7" max="7" width="20" customWidth="1"/>
    <col min="8" max="9" width="2.33203125" customWidth="1"/>
    <col min="10" max="10" width="0" hidden="1" customWidth="1"/>
  </cols>
  <sheetData>
    <row r="1" spans="1:9" s="60" customFormat="1" ht="15" customHeight="1" x14ac:dyDescent="0.4">
      <c r="C1" s="61"/>
      <c r="D1" s="53"/>
      <c r="E1" s="62"/>
      <c r="G1" s="63"/>
      <c r="H1" s="63"/>
      <c r="I1" s="63"/>
    </row>
    <row r="2" spans="1:9" s="51" customFormat="1" ht="36.75" customHeight="1" x14ac:dyDescent="0.4">
      <c r="C2" s="52"/>
      <c r="D2" s="53"/>
      <c r="E2" s="54"/>
      <c r="G2" s="55"/>
      <c r="H2" s="55"/>
      <c r="I2" s="55"/>
    </row>
    <row r="3" spans="1:9" s="60" customFormat="1" ht="15" customHeight="1" x14ac:dyDescent="0.4">
      <c r="C3" s="61"/>
      <c r="D3" s="53"/>
      <c r="E3" s="62"/>
      <c r="G3" s="63"/>
      <c r="H3" s="63"/>
      <c r="I3" s="63"/>
    </row>
    <row r="4" spans="1:9" s="55" customFormat="1" ht="30" customHeight="1" x14ac:dyDescent="0.3">
      <c r="A4" s="56"/>
      <c r="B4" s="56"/>
      <c r="C4" s="120" t="str">
        <f>"BEGROTING "&amp;Verslagjaar</f>
        <v>BEGROTING 2022–2025</v>
      </c>
      <c r="D4" s="120"/>
      <c r="E4" s="120"/>
      <c r="F4" s="120"/>
      <c r="G4" s="120"/>
      <c r="H4" s="57"/>
      <c r="I4" s="57"/>
    </row>
    <row r="5" spans="1:9" s="58" customFormat="1" ht="15" customHeight="1" x14ac:dyDescent="0.3">
      <c r="C5" s="121" t="str">
        <f ca="1">IF(_xlfn.DAYS(Datum_vervaldatum, TODAY())&lt;=0, "DIT SJABLOON IS VERVALLEN. BEZOEK DE DCJM-WEBSITE VOOR DE NIEUWSTE INFORMATIE", "")</f>
        <v/>
      </c>
      <c r="D5" s="121"/>
      <c r="E5" s="121"/>
      <c r="F5" s="121"/>
      <c r="G5" s="121"/>
      <c r="H5" s="59"/>
      <c r="I5" s="59"/>
    </row>
    <row r="6" spans="1:9" ht="15" customHeight="1" x14ac:dyDescent="0.3">
      <c r="B6" s="1" t="s">
        <v>285</v>
      </c>
    </row>
    <row r="7" spans="1:9" ht="7.2" customHeight="1" x14ac:dyDescent="0.3"/>
    <row r="8" spans="1:9" s="65" customFormat="1" ht="19.5" customHeight="1" x14ac:dyDescent="0.3">
      <c r="C8" s="67" t="s">
        <v>288</v>
      </c>
    </row>
    <row r="9" spans="1:9" ht="18" x14ac:dyDescent="0.35">
      <c r="C9" s="122"/>
      <c r="D9" s="123"/>
      <c r="E9" s="123"/>
      <c r="F9" s="123"/>
      <c r="G9" s="124"/>
    </row>
    <row r="11" spans="1:9" s="65" customFormat="1" ht="19.5" customHeight="1" x14ac:dyDescent="0.3">
      <c r="C11" s="67" t="s">
        <v>365</v>
      </c>
    </row>
    <row r="12" spans="1:9" ht="15.6" x14ac:dyDescent="0.3">
      <c r="C12" s="92"/>
    </row>
    <row r="14" spans="1:9" s="65" customFormat="1" ht="19.5" customHeight="1" x14ac:dyDescent="0.3">
      <c r="C14" s="67" t="s">
        <v>384</v>
      </c>
    </row>
    <row r="15" spans="1:9" ht="15.6" x14ac:dyDescent="0.3">
      <c r="C15" s="119" t="s">
        <v>386</v>
      </c>
    </row>
    <row r="16" spans="1:9" x14ac:dyDescent="0.3">
      <c r="B16" s="68"/>
      <c r="C16" s="68"/>
      <c r="D16" s="68"/>
      <c r="E16" s="68"/>
      <c r="F16" s="68"/>
      <c r="G16" s="68"/>
      <c r="H16" s="68"/>
    </row>
    <row r="17" spans="2:8" ht="19.5" customHeight="1" x14ac:dyDescent="0.3">
      <c r="B17" s="1" t="s">
        <v>287</v>
      </c>
      <c r="D17" s="87" t="str">
        <f>IF(COUNTA($C$9,Ondernemingsnummer,Verslagjaar,#REF!)&lt;4, "(vooraleer u andere werkbladen invult, vervolledig de algemene gegevens bovenaan a.u.b.)", "")</f>
        <v>(vooraleer u andere werkbladen invult, vervolledig de algemene gegevens bovenaan a.u.b.)</v>
      </c>
    </row>
    <row r="18" spans="2:8" ht="7.2" customHeight="1" x14ac:dyDescent="0.3"/>
    <row r="19" spans="2:8" x14ac:dyDescent="0.3">
      <c r="C19" s="77" t="s">
        <v>283</v>
      </c>
      <c r="D19" s="64" t="str">
        <f ca="1">IF(Kosten!$AA$177=1, Fout_zonder_rij_enkel, IF(Kosten!$AA$177&gt;1, Kosten!$AA$177&amp;Fout_zonder_rij_meer, ""))</f>
        <v/>
      </c>
    </row>
    <row r="20" spans="2:8" x14ac:dyDescent="0.3">
      <c r="C20" s="77" t="s">
        <v>284</v>
      </c>
      <c r="D20" s="64" t="str">
        <f ca="1">IF(Opbrengsten!$AA$101=1, Fout_zonder_rij_enkel, IF(Opbrengsten!$AA$101&gt;1, Opbrengsten!$AA$101&amp;Fout_zonder_rij_meer, ""))</f>
        <v/>
      </c>
    </row>
    <row r="21" spans="2:8" ht="15" customHeight="1" x14ac:dyDescent="0.3">
      <c r="B21" s="68"/>
      <c r="C21" s="68"/>
      <c r="D21" s="68"/>
      <c r="E21" s="68"/>
      <c r="F21" s="68"/>
      <c r="G21" s="68"/>
      <c r="H21" s="68"/>
    </row>
    <row r="22" spans="2:8" ht="19.5" customHeight="1" x14ac:dyDescent="0.3">
      <c r="B22" s="1" t="s">
        <v>286</v>
      </c>
    </row>
    <row r="34" spans="2:8" x14ac:dyDescent="0.3">
      <c r="B34" s="68"/>
      <c r="C34" s="68"/>
      <c r="D34" s="68"/>
      <c r="E34" s="68"/>
      <c r="F34" s="68"/>
      <c r="G34" s="68"/>
      <c r="H34" s="68"/>
    </row>
    <row r="35" spans="2:8" ht="19.5" customHeight="1" x14ac:dyDescent="0.3">
      <c r="B35" s="1" t="s">
        <v>294</v>
      </c>
    </row>
    <row r="37" spans="2:8" x14ac:dyDescent="0.3">
      <c r="C37" s="89"/>
      <c r="D37" s="88" t="s">
        <v>289</v>
      </c>
    </row>
    <row r="38" spans="2:8" ht="7.5" customHeight="1" x14ac:dyDescent="0.3">
      <c r="D38" s="88"/>
    </row>
    <row r="39" spans="2:8" x14ac:dyDescent="0.3">
      <c r="C39" s="90" t="s">
        <v>295</v>
      </c>
      <c r="D39" s="88" t="s">
        <v>290</v>
      </c>
    </row>
    <row r="40" spans="2:8" ht="7.5" customHeight="1" x14ac:dyDescent="0.3">
      <c r="D40" s="88"/>
    </row>
    <row r="41" spans="2:8" x14ac:dyDescent="0.3">
      <c r="C41" s="91" t="s">
        <v>295</v>
      </c>
      <c r="D41" s="88" t="s">
        <v>291</v>
      </c>
    </row>
    <row r="42" spans="2:8" ht="7.5" customHeight="1" x14ac:dyDescent="0.3">
      <c r="D42" s="88"/>
    </row>
    <row r="43" spans="2:8" x14ac:dyDescent="0.3">
      <c r="C43" s="85"/>
      <c r="D43" s="88" t="s">
        <v>292</v>
      </c>
      <c r="F43" s="93" t="s">
        <v>299</v>
      </c>
    </row>
    <row r="44" spans="2:8" x14ac:dyDescent="0.3">
      <c r="D44" s="88" t="s">
        <v>296</v>
      </c>
    </row>
    <row r="45" spans="2:8" ht="7.5" customHeight="1" x14ac:dyDescent="0.3"/>
    <row r="46" spans="2:8" x14ac:dyDescent="0.3">
      <c r="C46" s="86"/>
      <c r="D46" s="88" t="s">
        <v>298</v>
      </c>
      <c r="F46" s="94" t="s">
        <v>293</v>
      </c>
    </row>
    <row r="47" spans="2:8" ht="15" customHeight="1" x14ac:dyDescent="0.3">
      <c r="D47" s="88" t="s">
        <v>297</v>
      </c>
    </row>
    <row r="49" spans="10:10" x14ac:dyDescent="0.3">
      <c r="J49" t="s">
        <v>367</v>
      </c>
    </row>
  </sheetData>
  <sheetProtection algorithmName="SHA-512" hashValue="NMYYMgIBdkM1H0EczR8l5k+RyFxMkMLiVXs5e1o6R47OrDkaKI49jBPJjijBYa+CD9Pir/WQSCttGDr4ScbaNA==" saltValue="mDT3RLljg9/WlHGgtKXkRQ==" spinCount="100000" sheet="1" objects="1" scenarios="1" selectLockedCells="1"/>
  <mergeCells count="3">
    <mergeCell ref="C4:G4"/>
    <mergeCell ref="C5:G5"/>
    <mergeCell ref="C9:G9"/>
  </mergeCells>
  <conditionalFormatting sqref="C15">
    <cfRule type="expression" dxfId="40" priority="11">
      <formula>$C$15=""</formula>
    </cfRule>
  </conditionalFormatting>
  <conditionalFormatting sqref="C9:G9">
    <cfRule type="expression" dxfId="39" priority="15">
      <formula>$C$9=""</formula>
    </cfRule>
  </conditionalFormatting>
  <conditionalFormatting sqref="C12">
    <cfRule type="expression" dxfId="38" priority="1">
      <formula>$C$12=""</formula>
    </cfRule>
  </conditionalFormatting>
  <dataValidations count="3">
    <dataValidation type="whole" allowBlank="1" showInputMessage="1" showErrorMessage="1" error="Vul het jaar in het juiste formaat: JJJJ, b.v. 2022" prompt="Jaar in het formaat JJJJ, b.v. 2021" sqref="C13" xr:uid="{0D964D97-9D7B-4B40-9DA0-392F8F97ABE3}">
      <formula1>2018</formula1>
      <formula2>2022</formula2>
    </dataValidation>
    <dataValidation type="custom" operator="equal" allowBlank="1" showInputMessage="1" showErrorMessage="1" error="Vul het ondernemingsnummer in het juiste formaat in: ####.###.###, bv. 0123.321.123" prompt="Nummer in het formaat ####.###.###_x000a_bv. 0123.321.123" sqref="C12" xr:uid="{D8871D2D-F4EF-4C86-BAD2-B9B5E4DFB1D9}">
      <formula1>AND(LEN(SUBSTITUTE(Ondernemingsnummer, ".", ""))=10,VALUE(SUBSTITUTE(Ondernemingsnummer, ".", "")), SEARCH(".", Ondernemingsnummer)=5, SEARCH(".", Ondernemingsnummer, 9)=9)</formula1>
    </dataValidation>
    <dataValidation allowBlank="1" showInputMessage="1" showErrorMessage="1" error="Vul de periode in het juiste formaat in: JJJJ-JJJJ, bv. 2021-2025" prompt="Periode in het formaat JJJJ-JJJJ, bv. 2021-2025" sqref="C15" xr:uid="{83347324-66BB-44D4-A486-456043C90880}"/>
  </dataValidations>
  <hyperlinks>
    <hyperlink ref="C19" location="Kosten!A1" display="Kosten" xr:uid="{DA4A19AE-E639-4B01-9C61-A306A7DC6F45}"/>
    <hyperlink ref="C20" location="Opbrengsten!A1" display="Opbrengsten" xr:uid="{9F2C5197-4AE7-4331-A8A8-12365F4840D6}"/>
  </hyperlinks>
  <pageMargins left="0.70866141732283472" right="0.70866141732283472" top="0.74803149606299213" bottom="0.74803149606299213" header="0.31496062992125984" footer="0.31496062992125984"/>
  <pageSetup paperSize="9" scale="69" fitToHeight="0" orientation="portrait" r:id="rId1"/>
  <headerFooter>
    <oddFooter>Pagina &amp;P van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15EAA-41C7-4081-A171-A4ED413FA090}">
  <sheetPr>
    <pageSetUpPr fitToPage="1"/>
  </sheetPr>
  <dimension ref="A1:AG179"/>
  <sheetViews>
    <sheetView showGridLines="0" zoomScaleNormal="100" workbookViewId="0">
      <pane ySplit="4" topLeftCell="A5" activePane="bottomLeft" state="frozen"/>
      <selection pane="bottomLeft" activeCell="M5" sqref="M5"/>
    </sheetView>
  </sheetViews>
  <sheetFormatPr defaultRowHeight="15" customHeight="1" x14ac:dyDescent="0.4"/>
  <cols>
    <col min="1" max="1" width="2.33203125" customWidth="1"/>
    <col min="2" max="2" width="1.109375" style="2" customWidth="1"/>
    <col min="3" max="3" width="1.109375" style="3" customWidth="1"/>
    <col min="4" max="4" width="1.109375" style="4" customWidth="1"/>
    <col min="5" max="9" width="1.109375" style="5" customWidth="1"/>
    <col min="10" max="10" width="40.6640625" style="5" customWidth="1"/>
    <col min="11" max="11" width="40.6640625" customWidth="1"/>
    <col min="12" max="12" width="10" style="6" customWidth="1"/>
    <col min="13" max="13" width="28.5546875" style="28" customWidth="1"/>
    <col min="14" max="21" width="1.109375" style="20" customWidth="1"/>
    <col min="22" max="22" width="2.33203125" style="20" customWidth="1"/>
    <col min="23" max="27" width="9.109375" style="38" hidden="1" customWidth="1"/>
    <col min="28" max="29" width="10.88671875" style="36" hidden="1" customWidth="1"/>
    <col min="30" max="32" width="9" style="38" hidden="1" customWidth="1"/>
    <col min="33" max="33" width="9.109375" style="20" customWidth="1"/>
  </cols>
  <sheetData>
    <row r="1" spans="1:33" ht="19.5" customHeight="1" x14ac:dyDescent="0.3">
      <c r="B1" s="78"/>
      <c r="C1" s="78"/>
      <c r="D1" s="78"/>
      <c r="E1" s="78"/>
      <c r="F1" s="78"/>
      <c r="G1" s="78"/>
      <c r="H1" s="78"/>
      <c r="I1" s="78"/>
      <c r="J1" s="78"/>
      <c r="U1" s="66"/>
    </row>
    <row r="2" spans="1:33" s="80" customFormat="1" ht="24" customHeight="1" x14ac:dyDescent="0.3">
      <c r="B2" s="81" t="str">
        <f>Naam_vereniging</f>
        <v/>
      </c>
      <c r="C2" s="79"/>
      <c r="D2" s="79"/>
      <c r="E2" s="81"/>
      <c r="F2" s="81"/>
      <c r="G2" s="81"/>
      <c r="H2" s="81"/>
      <c r="I2" s="81"/>
      <c r="J2" s="81"/>
      <c r="L2" s="82"/>
      <c r="M2" s="126" t="str">
        <f>"Begroting "&amp;Verslagjaar</f>
        <v>Begroting 2022–2025</v>
      </c>
      <c r="N2" s="126"/>
      <c r="O2" s="126"/>
      <c r="P2" s="126"/>
      <c r="Q2" s="126"/>
      <c r="R2" s="126"/>
      <c r="S2" s="126"/>
      <c r="T2" s="126"/>
      <c r="U2" s="126"/>
      <c r="V2" s="83"/>
      <c r="AB2" s="84"/>
      <c r="AC2" s="84"/>
      <c r="AG2" s="83"/>
    </row>
    <row r="3" spans="1:33" s="65" customFormat="1" ht="19.5" customHeight="1" x14ac:dyDescent="0.3">
      <c r="B3" s="69"/>
      <c r="C3" s="70"/>
      <c r="D3" s="71"/>
      <c r="E3" s="72"/>
      <c r="F3" s="72"/>
      <c r="G3" s="72"/>
      <c r="H3" s="72"/>
      <c r="I3" s="72"/>
      <c r="J3" s="72"/>
      <c r="L3" s="73"/>
      <c r="M3" s="115" t="str">
        <f ca="1">IF($AA$177&lt;&gt;0, IF($AA$177=1, IFERROR(Fout_met_rij_enkel&amp;$AA$176, Fout_blad), IF($AA$177&gt;1, IFERROR($AA$177&amp;Fout_met_rij_meer&amp;$AA$176, Fout_blad), "")), "")</f>
        <v/>
      </c>
      <c r="N3" s="74"/>
      <c r="O3" s="74"/>
      <c r="P3" s="74"/>
      <c r="Q3" s="74"/>
      <c r="R3" s="74"/>
      <c r="S3" s="74"/>
      <c r="T3" s="74"/>
      <c r="U3" s="74"/>
      <c r="V3" s="74"/>
      <c r="W3" s="75"/>
      <c r="X3" s="75"/>
      <c r="Y3" s="75"/>
      <c r="Z3" s="75"/>
      <c r="AA3" s="75"/>
      <c r="AB3" s="76"/>
      <c r="AC3" s="76"/>
      <c r="AD3" s="75"/>
      <c r="AE3" s="75"/>
      <c r="AF3" s="75"/>
      <c r="AG3" s="74"/>
    </row>
    <row r="4" spans="1:33" s="19" customFormat="1" ht="19.95" customHeight="1" x14ac:dyDescent="0.4">
      <c r="A4" s="13"/>
      <c r="B4" s="14" t="s">
        <v>39</v>
      </c>
      <c r="C4" s="15"/>
      <c r="D4" s="16"/>
      <c r="E4" s="16"/>
      <c r="F4" s="16"/>
      <c r="G4" s="16"/>
      <c r="H4" s="16"/>
      <c r="I4" s="16"/>
      <c r="J4" s="16"/>
      <c r="K4" s="13"/>
      <c r="L4" s="16" t="s">
        <v>2</v>
      </c>
      <c r="M4" s="17" t="s">
        <v>1</v>
      </c>
      <c r="N4" s="18"/>
      <c r="O4" s="18"/>
      <c r="P4" s="18"/>
      <c r="Q4" s="18"/>
      <c r="R4" s="18"/>
      <c r="S4" s="18"/>
      <c r="T4" s="18"/>
      <c r="U4" s="18"/>
      <c r="V4" s="18"/>
      <c r="W4" s="39" t="s">
        <v>30</v>
      </c>
      <c r="X4" s="39" t="s">
        <v>27</v>
      </c>
      <c r="Y4" s="38" t="s">
        <v>31</v>
      </c>
      <c r="Z4" s="38" t="s">
        <v>28</v>
      </c>
      <c r="AA4" s="38" t="s">
        <v>33</v>
      </c>
      <c r="AB4" s="40" t="s">
        <v>29</v>
      </c>
      <c r="AC4" s="40" t="s">
        <v>35</v>
      </c>
      <c r="AD4" s="41" t="s">
        <v>34</v>
      </c>
      <c r="AE4" s="41" t="s">
        <v>36</v>
      </c>
      <c r="AF4" s="41" t="s">
        <v>32</v>
      </c>
    </row>
    <row r="5" spans="1:33" s="25" customFormat="1" ht="15" customHeight="1" x14ac:dyDescent="0.3">
      <c r="B5" s="45"/>
      <c r="C5" s="45" t="s">
        <v>40</v>
      </c>
      <c r="D5" s="45"/>
      <c r="E5" s="45"/>
      <c r="F5" s="45"/>
      <c r="G5" s="45"/>
      <c r="H5" s="45"/>
      <c r="I5" s="45"/>
      <c r="J5" s="45"/>
      <c r="K5" s="46"/>
      <c r="L5" s="47" t="s">
        <v>120</v>
      </c>
      <c r="M5" s="48">
        <f>SUM($M$6:$M$13)</f>
        <v>0</v>
      </c>
      <c r="N5" s="49"/>
      <c r="O5" s="49"/>
      <c r="P5" s="49"/>
      <c r="Q5" s="49"/>
      <c r="R5" s="49"/>
      <c r="S5" s="49"/>
      <c r="T5" s="26"/>
      <c r="U5" s="26"/>
      <c r="V5" s="26"/>
      <c r="W5" s="39">
        <f ca="1">IF($Y5&lt;&gt;"", SUMIF(OFFSET($Z5, 1, 0, $Y5), $Z5+1, OFFSET($M5, 1, 0, $Y5)), $M5)</f>
        <v>0</v>
      </c>
      <c r="X5" s="39">
        <f ca="1">IF($W5&lt;&gt;0, $W5, $M5)</f>
        <v>0</v>
      </c>
      <c r="Y5" s="38">
        <f>IF($Z6&gt;$Z5, IFERROR(MATCH($Z5, $Z6:$Z$175, 0)-1, ROW($Z$175)-ROW()), "")</f>
        <v>12</v>
      </c>
      <c r="Z5" s="38">
        <f>IF(C5&lt;&gt;"",1,IF(D5&lt;&gt;"",2,IF(E5&lt;&gt;"",3,IF(F5&lt;&gt;"",4,IF(G5&lt;&gt;"",5,IF(H5&lt;&gt;"",6,IF(I5&lt;&gt;"",7,IF(J5&lt;&gt;"",8))))))))</f>
        <v>1</v>
      </c>
      <c r="AA5" s="38" t="str">
        <f ca="1">IF($AB5&lt;&gt;"", ROW(), "")</f>
        <v/>
      </c>
      <c r="AB5" s="37" t="str">
        <f t="shared" ref="AB5:AB36" ca="1" si="0">IF(ISTEXT($M5), IFERROR(IF(SEARCH(".", $M5)&lt;&gt;0, Fout_punt),Fout_geen_getal), IF($M5&lt;&gt;$X5, Fout_som&amp;TEXT($X5,"# ##0,00 €"), ""))</f>
        <v/>
      </c>
      <c r="AC5" s="25" t="str">
        <f ca="1">IF($AD5&lt;&gt;"", ROW(), "")</f>
        <v/>
      </c>
      <c r="AD5" s="25" t="str">
        <f ca="1">IF($W5&lt;&gt;$X5, Info_lege_velden, "")</f>
        <v/>
      </c>
      <c r="AE5" s="25" t="str">
        <f ca="1">IF($AF5&lt;&gt;"", ROW(), "")</f>
        <v/>
      </c>
      <c r="AF5" s="42" t="str">
        <f t="shared" ref="AF5:AF36" ca="1" si="1">IF($Y5&lt;&gt;"", IF(SUMIF(OFFSET($Z5, 1, 0, $Y5), "&gt;"&amp;$Z5, OFFSET($AA5, 1, 0, $Y5))&lt;&gt;0, IFERROR(Waarschuwing_1&amp;_xlfn.TEXTJOIN(" &amp; ", TRUE, OFFSET($AA5,1,0,$Y5))&amp;Waarschuwing_2, Waarschuwing_legacy), ""), "")</f>
        <v/>
      </c>
      <c r="AG5" s="38" t="str">
        <f ca="1">IF($AB5&lt;&gt;"", $AB5, IF($AD5&lt;&gt;"", $AD5, IF($AF5&lt;&gt;"", $AF5, "")))</f>
        <v/>
      </c>
    </row>
    <row r="6" spans="1:33" s="25" customFormat="1" ht="15" customHeight="1" x14ac:dyDescent="0.3">
      <c r="B6" s="24"/>
      <c r="C6" s="24"/>
      <c r="D6" s="24" t="s">
        <v>41</v>
      </c>
      <c r="E6" s="24"/>
      <c r="F6" s="24"/>
      <c r="G6" s="24"/>
      <c r="H6" s="24"/>
      <c r="I6" s="24"/>
      <c r="J6" s="24"/>
      <c r="L6" s="11">
        <v>600</v>
      </c>
      <c r="M6" s="31"/>
      <c r="N6" s="22"/>
      <c r="O6" s="22"/>
      <c r="P6" s="22"/>
      <c r="Q6" s="22"/>
      <c r="R6" s="22"/>
      <c r="S6" s="26"/>
      <c r="T6" s="26"/>
      <c r="U6" s="26"/>
      <c r="V6" s="26"/>
      <c r="W6" s="39">
        <f t="shared" ref="W6:W69" ca="1" si="2">IF($Y6&lt;&gt;"", SUMIF(OFFSET($Z6, 1, 0, $Y6), $Z6+1, OFFSET($M6, 1, 0, $Y6)), $M6)</f>
        <v>0</v>
      </c>
      <c r="X6" s="39">
        <f t="shared" ref="X6:X69" ca="1" si="3">IF($W6&lt;&gt;0, $W6, $M6)</f>
        <v>0</v>
      </c>
      <c r="Y6" s="38" t="str">
        <f>IF($Z7&gt;$Z6, IFERROR(MATCH($Z6, $Z7:$Z$175, 0)-1, ROW($Z$175)-ROW()), "")</f>
        <v/>
      </c>
      <c r="Z6" s="38">
        <f t="shared" ref="Z6:Z69" si="4">IF(C6&lt;&gt;"",1,IF(D6&lt;&gt;"",2,IF(E6&lt;&gt;"",3,IF(F6&lt;&gt;"",4,IF(G6&lt;&gt;"",5,IF(H6&lt;&gt;"",6,IF(I6&lt;&gt;"",7,IF(J6&lt;&gt;"",8))))))))</f>
        <v>2</v>
      </c>
      <c r="AA6" s="38" t="str">
        <f t="shared" ref="AA6:AA69" ca="1" si="5">IF($AB6&lt;&gt;"", ROW(), "")</f>
        <v/>
      </c>
      <c r="AB6" s="37" t="str">
        <f t="shared" ca="1" si="0"/>
        <v/>
      </c>
      <c r="AC6" s="25" t="str">
        <f t="shared" ref="AC6:AC69" ca="1" si="6">IF($AD6&lt;&gt;"", ROW(), "")</f>
        <v/>
      </c>
      <c r="AD6" s="25" t="str">
        <f t="shared" ref="AD6:AD69" ca="1" si="7">IF($W6&lt;&gt;$X6, Info_lege_velden, "")</f>
        <v/>
      </c>
      <c r="AE6" s="25" t="str">
        <f t="shared" ref="AE6:AE69" ca="1" si="8">IF($AF6&lt;&gt;"", ROW(), "")</f>
        <v/>
      </c>
      <c r="AF6" s="42" t="str">
        <f t="shared" ca="1" si="1"/>
        <v/>
      </c>
      <c r="AG6" s="38" t="str">
        <f t="shared" ref="AG6:AG69" ca="1" si="9">IF($AB6&lt;&gt;"", $AB6, IF($AD6&lt;&gt;"", $AD6, IF($AF6&lt;&gt;"", $AF6, "")))</f>
        <v/>
      </c>
    </row>
    <row r="7" spans="1:33" s="10" customFormat="1" ht="15" customHeight="1" x14ac:dyDescent="0.3">
      <c r="B7" s="9"/>
      <c r="C7" s="9"/>
      <c r="D7" s="24" t="s">
        <v>42</v>
      </c>
      <c r="E7" s="24"/>
      <c r="F7" s="24"/>
      <c r="G7" s="24"/>
      <c r="H7" s="24"/>
      <c r="I7" s="24"/>
      <c r="J7" s="24"/>
      <c r="K7" s="25"/>
      <c r="L7" s="11">
        <v>601</v>
      </c>
      <c r="M7" s="50"/>
      <c r="N7" s="22"/>
      <c r="O7" s="22"/>
      <c r="P7" s="22"/>
      <c r="Q7" s="22"/>
      <c r="R7" s="22"/>
      <c r="S7" s="22"/>
      <c r="T7" s="21"/>
      <c r="U7" s="21"/>
      <c r="V7" s="21"/>
      <c r="W7" s="39">
        <f t="shared" ca="1" si="2"/>
        <v>0</v>
      </c>
      <c r="X7" s="39">
        <f t="shared" ca="1" si="3"/>
        <v>0</v>
      </c>
      <c r="Y7" s="38" t="str">
        <f>IF($Z8&gt;$Z7, IFERROR(MATCH($Z7, $Z8:$Z$175, 0)-1, ROW($Z$175)-ROW()), "")</f>
        <v/>
      </c>
      <c r="Z7" s="38">
        <f t="shared" si="4"/>
        <v>2</v>
      </c>
      <c r="AA7" s="38" t="str">
        <f t="shared" ca="1" si="5"/>
        <v/>
      </c>
      <c r="AB7" s="37" t="str">
        <f t="shared" ca="1" si="0"/>
        <v/>
      </c>
      <c r="AC7" s="25" t="str">
        <f t="shared" ca="1" si="6"/>
        <v/>
      </c>
      <c r="AD7" s="25" t="str">
        <f t="shared" ca="1" si="7"/>
        <v/>
      </c>
      <c r="AE7" s="25" t="str">
        <f t="shared" ca="1" si="8"/>
        <v/>
      </c>
      <c r="AF7" s="42" t="str">
        <f t="shared" ca="1" si="1"/>
        <v/>
      </c>
      <c r="AG7" s="38" t="str">
        <f t="shared" ca="1" si="9"/>
        <v/>
      </c>
    </row>
    <row r="8" spans="1:33" s="10" customFormat="1" ht="15" customHeight="1" x14ac:dyDescent="0.3">
      <c r="B8" s="9"/>
      <c r="C8" s="9"/>
      <c r="D8" s="24" t="s">
        <v>43</v>
      </c>
      <c r="E8" s="24"/>
      <c r="F8" s="24"/>
      <c r="G8" s="24"/>
      <c r="H8" s="24"/>
      <c r="I8" s="24"/>
      <c r="J8" s="24"/>
      <c r="K8" s="25"/>
      <c r="L8" s="11">
        <v>602</v>
      </c>
      <c r="M8" s="31"/>
      <c r="N8" s="22"/>
      <c r="O8" s="22"/>
      <c r="P8" s="22"/>
      <c r="Q8" s="22"/>
      <c r="R8" s="22"/>
      <c r="S8" s="22"/>
      <c r="T8" s="21"/>
      <c r="U8" s="21"/>
      <c r="V8" s="21"/>
      <c r="W8" s="39">
        <f t="shared" ca="1" si="2"/>
        <v>0</v>
      </c>
      <c r="X8" s="39">
        <f t="shared" ca="1" si="3"/>
        <v>0</v>
      </c>
      <c r="Y8" s="38" t="str">
        <f>IF($Z9&gt;$Z8, IFERROR(MATCH($Z8, $Z9:$Z$175, 0)-1, ROW($Z$175)-ROW()), "")</f>
        <v/>
      </c>
      <c r="Z8" s="38">
        <f t="shared" si="4"/>
        <v>2</v>
      </c>
      <c r="AA8" s="38" t="str">
        <f t="shared" ca="1" si="5"/>
        <v/>
      </c>
      <c r="AB8" s="37" t="str">
        <f t="shared" ca="1" si="0"/>
        <v/>
      </c>
      <c r="AC8" s="25" t="str">
        <f t="shared" ca="1" si="6"/>
        <v/>
      </c>
      <c r="AD8" s="25" t="str">
        <f t="shared" ca="1" si="7"/>
        <v/>
      </c>
      <c r="AE8" s="25" t="str">
        <f t="shared" ca="1" si="8"/>
        <v/>
      </c>
      <c r="AF8" s="42" t="str">
        <f t="shared" ca="1" si="1"/>
        <v/>
      </c>
      <c r="AG8" s="38" t="str">
        <f t="shared" ca="1" si="9"/>
        <v/>
      </c>
    </row>
    <row r="9" spans="1:33" s="10" customFormat="1" ht="15" customHeight="1" x14ac:dyDescent="0.3">
      <c r="B9" s="9"/>
      <c r="C9" s="9"/>
      <c r="D9" s="24" t="s">
        <v>44</v>
      </c>
      <c r="E9" s="24"/>
      <c r="F9" s="24"/>
      <c r="G9" s="24"/>
      <c r="H9" s="24"/>
      <c r="I9" s="24"/>
      <c r="J9" s="24"/>
      <c r="K9" s="25"/>
      <c r="L9" s="11">
        <v>603</v>
      </c>
      <c r="M9" s="31"/>
      <c r="N9" s="22"/>
      <c r="O9" s="22"/>
      <c r="P9" s="22"/>
      <c r="Q9" s="22"/>
      <c r="R9" s="22"/>
      <c r="S9" s="22"/>
      <c r="T9" s="21"/>
      <c r="U9" s="21"/>
      <c r="V9" s="21"/>
      <c r="W9" s="39">
        <f t="shared" ca="1" si="2"/>
        <v>0</v>
      </c>
      <c r="X9" s="39">
        <f t="shared" ca="1" si="3"/>
        <v>0</v>
      </c>
      <c r="Y9" s="38" t="str">
        <f>IF($Z10&gt;$Z9, IFERROR(MATCH($Z9, $Z10:$Z$175, 0)-1, ROW($Z$175)-ROW()), "")</f>
        <v/>
      </c>
      <c r="Z9" s="38">
        <f t="shared" si="4"/>
        <v>2</v>
      </c>
      <c r="AA9" s="38" t="str">
        <f t="shared" ca="1" si="5"/>
        <v/>
      </c>
      <c r="AB9" s="37" t="str">
        <f t="shared" ca="1" si="0"/>
        <v/>
      </c>
      <c r="AC9" s="25" t="str">
        <f t="shared" ca="1" si="6"/>
        <v/>
      </c>
      <c r="AD9" s="25" t="str">
        <f t="shared" ca="1" si="7"/>
        <v/>
      </c>
      <c r="AE9" s="25" t="str">
        <f t="shared" ca="1" si="8"/>
        <v/>
      </c>
      <c r="AF9" s="42" t="str">
        <f t="shared" ca="1" si="1"/>
        <v/>
      </c>
      <c r="AG9" s="38" t="str">
        <f t="shared" ca="1" si="9"/>
        <v/>
      </c>
    </row>
    <row r="10" spans="1:33" s="10" customFormat="1" ht="15" customHeight="1" x14ac:dyDescent="0.3">
      <c r="B10" s="9"/>
      <c r="C10" s="9"/>
      <c r="D10" s="24" t="s">
        <v>45</v>
      </c>
      <c r="E10" s="24"/>
      <c r="F10" s="24"/>
      <c r="G10" s="24"/>
      <c r="H10" s="24"/>
      <c r="I10" s="24"/>
      <c r="J10" s="24"/>
      <c r="K10" s="25"/>
      <c r="L10" s="11">
        <v>604</v>
      </c>
      <c r="M10" s="31"/>
      <c r="N10" s="22"/>
      <c r="O10" s="22"/>
      <c r="P10" s="22"/>
      <c r="Q10" s="22"/>
      <c r="R10" s="22"/>
      <c r="S10" s="22"/>
      <c r="T10" s="21"/>
      <c r="U10" s="21"/>
      <c r="V10" s="21"/>
      <c r="W10" s="39">
        <f t="shared" ca="1" si="2"/>
        <v>0</v>
      </c>
      <c r="X10" s="39">
        <f t="shared" ca="1" si="3"/>
        <v>0</v>
      </c>
      <c r="Y10" s="38" t="str">
        <f>IF($Z11&gt;$Z10, IFERROR(MATCH($Z10, $Z11:$Z$175, 0)-1, ROW($Z$175)-ROW()), "")</f>
        <v/>
      </c>
      <c r="Z10" s="38">
        <f t="shared" si="4"/>
        <v>2</v>
      </c>
      <c r="AA10" s="38" t="str">
        <f t="shared" ca="1" si="5"/>
        <v/>
      </c>
      <c r="AB10" s="37" t="str">
        <f t="shared" ca="1" si="0"/>
        <v/>
      </c>
      <c r="AC10" s="25" t="str">
        <f t="shared" ca="1" si="6"/>
        <v/>
      </c>
      <c r="AD10" s="25" t="str">
        <f t="shared" ca="1" si="7"/>
        <v/>
      </c>
      <c r="AE10" s="25" t="str">
        <f t="shared" ca="1" si="8"/>
        <v/>
      </c>
      <c r="AF10" s="42" t="str">
        <f t="shared" ca="1" si="1"/>
        <v/>
      </c>
      <c r="AG10" s="38" t="str">
        <f t="shared" ca="1" si="9"/>
        <v/>
      </c>
    </row>
    <row r="11" spans="1:33" s="10" customFormat="1" ht="15" customHeight="1" x14ac:dyDescent="0.3">
      <c r="B11" s="9"/>
      <c r="C11" s="9"/>
      <c r="D11" s="9" t="s">
        <v>46</v>
      </c>
      <c r="E11" s="24"/>
      <c r="F11" s="24"/>
      <c r="G11" s="24"/>
      <c r="H11" s="24"/>
      <c r="I11" s="24"/>
      <c r="J11" s="24"/>
      <c r="K11" s="25"/>
      <c r="L11" s="11">
        <v>605</v>
      </c>
      <c r="M11" s="31"/>
      <c r="N11" s="22"/>
      <c r="O11" s="22"/>
      <c r="P11" s="22"/>
      <c r="Q11" s="22"/>
      <c r="R11" s="22"/>
      <c r="S11" s="22"/>
      <c r="T11" s="22"/>
      <c r="U11" s="21"/>
      <c r="V11" s="21"/>
      <c r="W11" s="39">
        <f t="shared" ca="1" si="2"/>
        <v>0</v>
      </c>
      <c r="X11" s="39">
        <f t="shared" ca="1" si="3"/>
        <v>0</v>
      </c>
      <c r="Y11" s="38" t="str">
        <f>IF($Z12&gt;$Z11, IFERROR(MATCH($Z11, $Z12:$Z$175, 0)-1, ROW($Z$175)-ROW()), "")</f>
        <v/>
      </c>
      <c r="Z11" s="38">
        <f t="shared" si="4"/>
        <v>2</v>
      </c>
      <c r="AA11" s="38" t="str">
        <f t="shared" ca="1" si="5"/>
        <v/>
      </c>
      <c r="AB11" s="37" t="str">
        <f t="shared" ca="1" si="0"/>
        <v/>
      </c>
      <c r="AC11" s="25" t="str">
        <f t="shared" ca="1" si="6"/>
        <v/>
      </c>
      <c r="AD11" s="25" t="str">
        <f t="shared" ca="1" si="7"/>
        <v/>
      </c>
      <c r="AE11" s="25" t="str">
        <f t="shared" ca="1" si="8"/>
        <v/>
      </c>
      <c r="AF11" s="42" t="str">
        <f t="shared" ca="1" si="1"/>
        <v/>
      </c>
      <c r="AG11" s="38" t="str">
        <f t="shared" ca="1" si="9"/>
        <v/>
      </c>
    </row>
    <row r="12" spans="1:33" s="10" customFormat="1" ht="15" customHeight="1" x14ac:dyDescent="0.3">
      <c r="B12" s="9"/>
      <c r="C12" s="9"/>
      <c r="D12" s="25" t="s">
        <v>47</v>
      </c>
      <c r="E12" s="25"/>
      <c r="F12" s="25"/>
      <c r="G12" s="25"/>
      <c r="H12" s="25"/>
      <c r="I12" s="25"/>
      <c r="J12" s="25"/>
      <c r="K12" s="25"/>
      <c r="L12" s="11">
        <v>608</v>
      </c>
      <c r="M12" s="31"/>
      <c r="N12" s="26"/>
      <c r="O12" s="26"/>
      <c r="P12" s="26"/>
      <c r="Q12" s="26"/>
      <c r="R12" s="26"/>
      <c r="S12" s="26"/>
      <c r="T12" s="21"/>
      <c r="U12" s="21"/>
      <c r="V12" s="21"/>
      <c r="W12" s="39">
        <f t="shared" ca="1" si="2"/>
        <v>0</v>
      </c>
      <c r="X12" s="39">
        <f t="shared" ca="1" si="3"/>
        <v>0</v>
      </c>
      <c r="Y12" s="38" t="str">
        <f>IF($Z13&gt;$Z12, IFERROR(MATCH($Z12, $Z13:$Z$175, 0)-1, ROW($Z$175)-ROW()), "")</f>
        <v/>
      </c>
      <c r="Z12" s="38">
        <f t="shared" si="4"/>
        <v>2</v>
      </c>
      <c r="AA12" s="38" t="str">
        <f t="shared" ca="1" si="5"/>
        <v/>
      </c>
      <c r="AB12" s="37" t="str">
        <f t="shared" ca="1" si="0"/>
        <v/>
      </c>
      <c r="AC12" s="25" t="str">
        <f t="shared" ca="1" si="6"/>
        <v/>
      </c>
      <c r="AD12" s="25" t="str">
        <f t="shared" ca="1" si="7"/>
        <v/>
      </c>
      <c r="AE12" s="25" t="str">
        <f t="shared" ca="1" si="8"/>
        <v/>
      </c>
      <c r="AF12" s="42" t="str">
        <f t="shared" ca="1" si="1"/>
        <v/>
      </c>
      <c r="AG12" s="38" t="str">
        <f t="shared" ca="1" si="9"/>
        <v/>
      </c>
    </row>
    <row r="13" spans="1:33" s="10" customFormat="1" ht="15" customHeight="1" x14ac:dyDescent="0.3">
      <c r="B13" s="9"/>
      <c r="C13" s="9"/>
      <c r="D13" s="25" t="s">
        <v>48</v>
      </c>
      <c r="E13" s="25"/>
      <c r="F13" s="25"/>
      <c r="G13" s="25"/>
      <c r="H13" s="25"/>
      <c r="I13" s="25"/>
      <c r="J13" s="25"/>
      <c r="K13" s="25"/>
      <c r="L13" s="11">
        <v>609</v>
      </c>
      <c r="M13" s="31">
        <f>SUM($M$14:$M$17)</f>
        <v>0</v>
      </c>
      <c r="N13" s="26"/>
      <c r="O13" s="26"/>
      <c r="P13" s="26"/>
      <c r="Q13" s="26"/>
      <c r="R13" s="26"/>
      <c r="S13" s="26"/>
      <c r="T13" s="21"/>
      <c r="U13" s="21"/>
      <c r="V13" s="21"/>
      <c r="W13" s="39">
        <f t="shared" ca="1" si="2"/>
        <v>0</v>
      </c>
      <c r="X13" s="39">
        <f t="shared" ca="1" si="3"/>
        <v>0</v>
      </c>
      <c r="Y13" s="38">
        <f>IF($Z14&gt;$Z13, IFERROR(MATCH($Z13, $Z14:$Z$175, 0)-1, ROW($Z$175)-ROW()), "")</f>
        <v>5</v>
      </c>
      <c r="Z13" s="38">
        <f t="shared" si="4"/>
        <v>2</v>
      </c>
      <c r="AA13" s="38" t="str">
        <f t="shared" ca="1" si="5"/>
        <v/>
      </c>
      <c r="AB13" s="37" t="str">
        <f t="shared" ca="1" si="0"/>
        <v/>
      </c>
      <c r="AC13" s="25" t="str">
        <f t="shared" ca="1" si="6"/>
        <v/>
      </c>
      <c r="AD13" s="25" t="str">
        <f t="shared" ca="1" si="7"/>
        <v/>
      </c>
      <c r="AE13" s="25" t="str">
        <f t="shared" ca="1" si="8"/>
        <v/>
      </c>
      <c r="AF13" s="42" t="str">
        <f t="shared" ca="1" si="1"/>
        <v/>
      </c>
      <c r="AG13" s="38" t="str">
        <f t="shared" ca="1" si="9"/>
        <v/>
      </c>
    </row>
    <row r="14" spans="1:33" s="10" customFormat="1" ht="15" customHeight="1" x14ac:dyDescent="0.3">
      <c r="B14" s="9"/>
      <c r="C14" s="9"/>
      <c r="D14" s="25"/>
      <c r="E14" s="25" t="s">
        <v>49</v>
      </c>
      <c r="F14" s="25"/>
      <c r="G14" s="25"/>
      <c r="H14" s="25"/>
      <c r="I14" s="25"/>
      <c r="J14" s="25"/>
      <c r="K14" s="25"/>
      <c r="L14" s="11">
        <v>6090</v>
      </c>
      <c r="M14" s="32"/>
      <c r="N14" s="26"/>
      <c r="O14" s="26"/>
      <c r="P14" s="26"/>
      <c r="Q14" s="26"/>
      <c r="R14" s="26"/>
      <c r="S14" s="26"/>
      <c r="T14" s="21"/>
      <c r="U14" s="21"/>
      <c r="V14" s="21"/>
      <c r="W14" s="39">
        <f t="shared" ca="1" si="2"/>
        <v>0</v>
      </c>
      <c r="X14" s="39">
        <f t="shared" ca="1" si="3"/>
        <v>0</v>
      </c>
      <c r="Y14" s="38" t="str">
        <f>IF($Z15&gt;$Z14, IFERROR(MATCH($Z14, $Z15:$Z$175, 0)-1, ROW($Z$175)-ROW()), "")</f>
        <v/>
      </c>
      <c r="Z14" s="38">
        <f t="shared" si="4"/>
        <v>3</v>
      </c>
      <c r="AA14" s="38" t="str">
        <f t="shared" ca="1" si="5"/>
        <v/>
      </c>
      <c r="AB14" s="37" t="str">
        <f t="shared" ca="1" si="0"/>
        <v/>
      </c>
      <c r="AC14" s="25" t="str">
        <f t="shared" ca="1" si="6"/>
        <v/>
      </c>
      <c r="AD14" s="25" t="str">
        <f t="shared" ca="1" si="7"/>
        <v/>
      </c>
      <c r="AE14" s="25" t="str">
        <f t="shared" ca="1" si="8"/>
        <v/>
      </c>
      <c r="AF14" s="42" t="str">
        <f t="shared" ca="1" si="1"/>
        <v/>
      </c>
      <c r="AG14" s="38" t="str">
        <f t="shared" ca="1" si="9"/>
        <v/>
      </c>
    </row>
    <row r="15" spans="1:33" s="10" customFormat="1" ht="15" customHeight="1" x14ac:dyDescent="0.3">
      <c r="B15" s="9"/>
      <c r="C15" s="9"/>
      <c r="D15" s="25"/>
      <c r="E15" s="25" t="s">
        <v>50</v>
      </c>
      <c r="F15" s="25"/>
      <c r="G15" s="25"/>
      <c r="H15" s="25"/>
      <c r="I15" s="25"/>
      <c r="J15" s="25"/>
      <c r="K15" s="25"/>
      <c r="L15" s="11">
        <v>6091</v>
      </c>
      <c r="M15" s="32"/>
      <c r="N15" s="26"/>
      <c r="O15" s="26"/>
      <c r="P15" s="26"/>
      <c r="Q15" s="26"/>
      <c r="R15" s="26"/>
      <c r="S15" s="26"/>
      <c r="T15" s="21"/>
      <c r="U15" s="21"/>
      <c r="V15" s="21"/>
      <c r="W15" s="39">
        <f t="shared" ca="1" si="2"/>
        <v>0</v>
      </c>
      <c r="X15" s="39">
        <f t="shared" ca="1" si="3"/>
        <v>0</v>
      </c>
      <c r="Y15" s="38" t="str">
        <f>IF($Z16&gt;$Z15, IFERROR(MATCH($Z15, $Z16:$Z$175, 0)-1, ROW($Z$175)-ROW()), "")</f>
        <v/>
      </c>
      <c r="Z15" s="38">
        <f t="shared" si="4"/>
        <v>3</v>
      </c>
      <c r="AA15" s="38" t="str">
        <f t="shared" ca="1" si="5"/>
        <v/>
      </c>
      <c r="AB15" s="37" t="str">
        <f t="shared" ca="1" si="0"/>
        <v/>
      </c>
      <c r="AC15" s="25" t="str">
        <f t="shared" ca="1" si="6"/>
        <v/>
      </c>
      <c r="AD15" s="25" t="str">
        <f t="shared" ca="1" si="7"/>
        <v/>
      </c>
      <c r="AE15" s="25" t="str">
        <f t="shared" ca="1" si="8"/>
        <v/>
      </c>
      <c r="AF15" s="42" t="str">
        <f t="shared" ca="1" si="1"/>
        <v/>
      </c>
      <c r="AG15" s="38" t="str">
        <f t="shared" ca="1" si="9"/>
        <v/>
      </c>
    </row>
    <row r="16" spans="1:33" s="10" customFormat="1" ht="15" customHeight="1" x14ac:dyDescent="0.3">
      <c r="B16" s="9"/>
      <c r="C16" s="9"/>
      <c r="D16" s="9"/>
      <c r="E16" s="24" t="s">
        <v>51</v>
      </c>
      <c r="F16" s="24"/>
      <c r="G16" s="24"/>
      <c r="H16" s="24"/>
      <c r="I16" s="24"/>
      <c r="J16" s="24"/>
      <c r="K16" s="25"/>
      <c r="L16" s="11">
        <v>6094</v>
      </c>
      <c r="M16" s="32"/>
      <c r="N16" s="22"/>
      <c r="O16" s="22"/>
      <c r="P16" s="22"/>
      <c r="Q16" s="22"/>
      <c r="R16" s="22"/>
      <c r="S16" s="21"/>
      <c r="T16" s="21"/>
      <c r="U16" s="21"/>
      <c r="V16" s="21"/>
      <c r="W16" s="39">
        <f t="shared" ca="1" si="2"/>
        <v>0</v>
      </c>
      <c r="X16" s="39">
        <f t="shared" ca="1" si="3"/>
        <v>0</v>
      </c>
      <c r="Y16" s="38" t="str">
        <f>IF($Z17&gt;$Z16, IFERROR(MATCH($Z16, $Z17:$Z$175, 0)-1, ROW($Z$175)-ROW()), "")</f>
        <v/>
      </c>
      <c r="Z16" s="38">
        <f t="shared" si="4"/>
        <v>3</v>
      </c>
      <c r="AA16" s="38" t="str">
        <f t="shared" ca="1" si="5"/>
        <v/>
      </c>
      <c r="AB16" s="37" t="str">
        <f t="shared" ca="1" si="0"/>
        <v/>
      </c>
      <c r="AC16" s="25" t="str">
        <f t="shared" ca="1" si="6"/>
        <v/>
      </c>
      <c r="AD16" s="25" t="str">
        <f t="shared" ca="1" si="7"/>
        <v/>
      </c>
      <c r="AE16" s="25" t="str">
        <f t="shared" ca="1" si="8"/>
        <v/>
      </c>
      <c r="AF16" s="42" t="str">
        <f t="shared" ca="1" si="1"/>
        <v/>
      </c>
      <c r="AG16" s="38" t="str">
        <f t="shared" ca="1" si="9"/>
        <v/>
      </c>
    </row>
    <row r="17" spans="2:33" s="10" customFormat="1" ht="15" customHeight="1" x14ac:dyDescent="0.3">
      <c r="B17" s="9"/>
      <c r="C17" s="9"/>
      <c r="D17" s="9"/>
      <c r="E17" s="24" t="s">
        <v>52</v>
      </c>
      <c r="F17" s="24"/>
      <c r="G17" s="24"/>
      <c r="H17" s="24"/>
      <c r="I17" s="24"/>
      <c r="J17" s="24"/>
      <c r="K17" s="25"/>
      <c r="L17" s="11">
        <v>6095</v>
      </c>
      <c r="M17" s="32"/>
      <c r="N17" s="22"/>
      <c r="O17" s="22"/>
      <c r="P17" s="22"/>
      <c r="Q17" s="22"/>
      <c r="R17" s="21"/>
      <c r="S17" s="21"/>
      <c r="T17" s="21"/>
      <c r="U17" s="21"/>
      <c r="V17" s="21"/>
      <c r="W17" s="39">
        <f t="shared" ca="1" si="2"/>
        <v>0</v>
      </c>
      <c r="X17" s="39">
        <f t="shared" ca="1" si="3"/>
        <v>0</v>
      </c>
      <c r="Y17" s="38" t="str">
        <f>IF($Z18&gt;$Z17, IFERROR(MATCH($Z17, $Z18:$Z$175, 0)-1, ROW($Z$175)-ROW()), "")</f>
        <v/>
      </c>
      <c r="Z17" s="38">
        <f t="shared" si="4"/>
        <v>3</v>
      </c>
      <c r="AA17" s="38" t="str">
        <f t="shared" ca="1" si="5"/>
        <v/>
      </c>
      <c r="AB17" s="37" t="str">
        <f t="shared" ca="1" si="0"/>
        <v/>
      </c>
      <c r="AC17" s="25" t="str">
        <f t="shared" ca="1" si="6"/>
        <v/>
      </c>
      <c r="AD17" s="25" t="str">
        <f t="shared" ca="1" si="7"/>
        <v/>
      </c>
      <c r="AE17" s="25" t="str">
        <f t="shared" ca="1" si="8"/>
        <v/>
      </c>
      <c r="AF17" s="42" t="str">
        <f t="shared" ca="1" si="1"/>
        <v/>
      </c>
      <c r="AG17" s="38" t="str">
        <f t="shared" ca="1" si="9"/>
        <v/>
      </c>
    </row>
    <row r="18" spans="2:33" s="10" customFormat="1" ht="15" customHeight="1" x14ac:dyDescent="0.3">
      <c r="B18" s="9"/>
      <c r="C18" s="9" t="s">
        <v>53</v>
      </c>
      <c r="D18" s="9"/>
      <c r="E18" s="24"/>
      <c r="F18" s="24"/>
      <c r="G18" s="24"/>
      <c r="H18" s="24"/>
      <c r="I18" s="24"/>
      <c r="J18" s="24"/>
      <c r="K18" s="25"/>
      <c r="L18" s="11" t="s">
        <v>121</v>
      </c>
      <c r="M18" s="29">
        <f>SUM($M$19,$M$25,$M$32,$M$39,$M$43,$M$52:$M$53)</f>
        <v>0</v>
      </c>
      <c r="N18" s="21"/>
      <c r="O18" s="21"/>
      <c r="P18" s="21"/>
      <c r="Q18" s="21"/>
      <c r="R18" s="21"/>
      <c r="S18" s="21"/>
      <c r="T18" s="21"/>
      <c r="U18" s="21"/>
      <c r="V18" s="21"/>
      <c r="W18" s="39">
        <f t="shared" ca="1" si="2"/>
        <v>0</v>
      </c>
      <c r="X18" s="39">
        <f t="shared" ca="1" si="3"/>
        <v>0</v>
      </c>
      <c r="Y18" s="38">
        <f>IF($Z19&gt;$Z18, IFERROR(MATCH($Z18, $Z19:$Z$175, 0)-1, ROW($Z$175)-ROW()), "")</f>
        <v>35</v>
      </c>
      <c r="Z18" s="38">
        <f t="shared" si="4"/>
        <v>1</v>
      </c>
      <c r="AA18" s="38" t="str">
        <f t="shared" ca="1" si="5"/>
        <v/>
      </c>
      <c r="AB18" s="37" t="str">
        <f t="shared" ca="1" si="0"/>
        <v/>
      </c>
      <c r="AC18" s="25" t="str">
        <f t="shared" ca="1" si="6"/>
        <v/>
      </c>
      <c r="AD18" s="25" t="str">
        <f t="shared" ca="1" si="7"/>
        <v/>
      </c>
      <c r="AE18" s="25" t="str">
        <f t="shared" ca="1" si="8"/>
        <v/>
      </c>
      <c r="AF18" s="42" t="str">
        <f t="shared" ca="1" si="1"/>
        <v/>
      </c>
      <c r="AG18" s="38" t="str">
        <f t="shared" ca="1" si="9"/>
        <v/>
      </c>
    </row>
    <row r="19" spans="2:33" s="10" customFormat="1" ht="15" customHeight="1" x14ac:dyDescent="0.3">
      <c r="B19" s="9"/>
      <c r="C19" s="9"/>
      <c r="D19" s="9" t="s">
        <v>300</v>
      </c>
      <c r="E19" s="9"/>
      <c r="F19" s="9"/>
      <c r="G19" s="9"/>
      <c r="H19" s="9"/>
      <c r="I19" s="9"/>
      <c r="J19" s="9"/>
      <c r="L19" s="11">
        <v>610</v>
      </c>
      <c r="M19" s="31">
        <f>SUM($M$20:$M$24)</f>
        <v>0</v>
      </c>
      <c r="N19" s="22"/>
      <c r="O19" s="22"/>
      <c r="P19" s="22"/>
      <c r="Q19" s="22"/>
      <c r="R19" s="22"/>
      <c r="S19" s="22"/>
      <c r="T19" s="21"/>
      <c r="U19" s="21"/>
      <c r="V19" s="21"/>
      <c r="W19" s="39">
        <f t="shared" ca="1" si="2"/>
        <v>0</v>
      </c>
      <c r="X19" s="39">
        <f t="shared" ca="1" si="3"/>
        <v>0</v>
      </c>
      <c r="Y19" s="38">
        <f>IF($Z20&gt;$Z19, IFERROR(MATCH($Z19, $Z20:$Z$175, 0)-1, ROW($Z$175)-ROW()), "")</f>
        <v>5</v>
      </c>
      <c r="Z19" s="38">
        <f t="shared" si="4"/>
        <v>2</v>
      </c>
      <c r="AA19" s="38" t="str">
        <f t="shared" ca="1" si="5"/>
        <v/>
      </c>
      <c r="AB19" s="37" t="str">
        <f t="shared" ca="1" si="0"/>
        <v/>
      </c>
      <c r="AC19" s="25" t="str">
        <f t="shared" ca="1" si="6"/>
        <v/>
      </c>
      <c r="AD19" s="25" t="str">
        <f t="shared" ca="1" si="7"/>
        <v/>
      </c>
      <c r="AE19" s="25" t="str">
        <f t="shared" ca="1" si="8"/>
        <v/>
      </c>
      <c r="AF19" s="42" t="str">
        <f t="shared" ca="1" si="1"/>
        <v/>
      </c>
      <c r="AG19" s="38" t="str">
        <f t="shared" ca="1" si="9"/>
        <v/>
      </c>
    </row>
    <row r="20" spans="2:33" s="10" customFormat="1" ht="15" customHeight="1" x14ac:dyDescent="0.3">
      <c r="B20" s="9"/>
      <c r="C20" s="9"/>
      <c r="D20" s="9"/>
      <c r="E20" s="9" t="s">
        <v>301</v>
      </c>
      <c r="F20" s="9"/>
      <c r="G20" s="9"/>
      <c r="H20" s="9"/>
      <c r="I20" s="9"/>
      <c r="J20" s="9"/>
      <c r="L20" s="11">
        <v>6100</v>
      </c>
      <c r="M20" s="32"/>
      <c r="N20" s="21"/>
      <c r="O20" s="21"/>
      <c r="P20" s="21"/>
      <c r="Q20" s="21"/>
      <c r="R20" s="21"/>
      <c r="S20" s="21"/>
      <c r="T20" s="21"/>
      <c r="U20" s="21"/>
      <c r="V20" s="21"/>
      <c r="W20" s="39">
        <f t="shared" ca="1" si="2"/>
        <v>0</v>
      </c>
      <c r="X20" s="39">
        <f t="shared" ca="1" si="3"/>
        <v>0</v>
      </c>
      <c r="Y20" s="38" t="str">
        <f>IF($Z21&gt;$Z20, IFERROR(MATCH($Z20, $Z21:$Z$175, 0)-1, ROW($Z$175)-ROW()), "")</f>
        <v/>
      </c>
      <c r="Z20" s="38">
        <f t="shared" si="4"/>
        <v>3</v>
      </c>
      <c r="AA20" s="38" t="str">
        <f t="shared" ca="1" si="5"/>
        <v/>
      </c>
      <c r="AB20" s="37" t="str">
        <f t="shared" ca="1" si="0"/>
        <v/>
      </c>
      <c r="AC20" s="25" t="str">
        <f t="shared" ca="1" si="6"/>
        <v/>
      </c>
      <c r="AD20" s="25" t="str">
        <f t="shared" ca="1" si="7"/>
        <v/>
      </c>
      <c r="AE20" s="25" t="str">
        <f t="shared" ca="1" si="8"/>
        <v/>
      </c>
      <c r="AF20" s="42" t="str">
        <f t="shared" ca="1" si="1"/>
        <v/>
      </c>
      <c r="AG20" s="38" t="str">
        <f t="shared" ca="1" si="9"/>
        <v/>
      </c>
    </row>
    <row r="21" spans="2:33" s="10" customFormat="1" ht="15" customHeight="1" x14ac:dyDescent="0.3">
      <c r="B21" s="9"/>
      <c r="C21" s="9"/>
      <c r="D21" s="9"/>
      <c r="E21" s="9" t="s">
        <v>302</v>
      </c>
      <c r="F21" s="9"/>
      <c r="G21" s="9"/>
      <c r="H21" s="9"/>
      <c r="I21" s="9"/>
      <c r="J21" s="9"/>
      <c r="L21" s="11">
        <v>6101</v>
      </c>
      <c r="M21" s="32"/>
      <c r="N21" s="21"/>
      <c r="O21" s="21"/>
      <c r="P21" s="21"/>
      <c r="Q21" s="21"/>
      <c r="R21" s="21"/>
      <c r="S21" s="21"/>
      <c r="T21" s="21"/>
      <c r="U21" s="21"/>
      <c r="V21" s="21"/>
      <c r="W21" s="39">
        <f t="shared" ca="1" si="2"/>
        <v>0</v>
      </c>
      <c r="X21" s="39">
        <f t="shared" ca="1" si="3"/>
        <v>0</v>
      </c>
      <c r="Y21" s="38" t="str">
        <f>IF($Z22&gt;$Z21, IFERROR(MATCH($Z21, $Z22:$Z$175, 0)-1, ROW($Z$175)-ROW()), "")</f>
        <v/>
      </c>
      <c r="Z21" s="38">
        <f t="shared" si="4"/>
        <v>3</v>
      </c>
      <c r="AA21" s="38" t="str">
        <f t="shared" ca="1" si="5"/>
        <v/>
      </c>
      <c r="AB21" s="37" t="str">
        <f t="shared" ca="1" si="0"/>
        <v/>
      </c>
      <c r="AC21" s="25" t="str">
        <f t="shared" ca="1" si="6"/>
        <v/>
      </c>
      <c r="AD21" s="25" t="str">
        <f t="shared" ca="1" si="7"/>
        <v/>
      </c>
      <c r="AE21" s="25" t="str">
        <f t="shared" ca="1" si="8"/>
        <v/>
      </c>
      <c r="AF21" s="42" t="str">
        <f t="shared" ca="1" si="1"/>
        <v/>
      </c>
      <c r="AG21" s="38" t="str">
        <f t="shared" ca="1" si="9"/>
        <v/>
      </c>
    </row>
    <row r="22" spans="2:33" s="10" customFormat="1" ht="15" customHeight="1" x14ac:dyDescent="0.3">
      <c r="B22" s="9"/>
      <c r="C22" s="9"/>
      <c r="D22" s="9"/>
      <c r="E22" s="9" t="s">
        <v>303</v>
      </c>
      <c r="F22" s="9"/>
      <c r="G22" s="9"/>
      <c r="H22" s="9"/>
      <c r="I22" s="9"/>
      <c r="J22" s="9"/>
      <c r="L22" s="11">
        <v>6102</v>
      </c>
      <c r="M22" s="32"/>
      <c r="N22" s="22"/>
      <c r="O22" s="22"/>
      <c r="P22" s="22"/>
      <c r="Q22" s="22"/>
      <c r="R22" s="22"/>
      <c r="S22" s="22"/>
      <c r="T22" s="21"/>
      <c r="U22" s="21"/>
      <c r="V22" s="21"/>
      <c r="W22" s="39">
        <f t="shared" ca="1" si="2"/>
        <v>0</v>
      </c>
      <c r="X22" s="39">
        <f t="shared" ca="1" si="3"/>
        <v>0</v>
      </c>
      <c r="Y22" s="38" t="str">
        <f>IF($Z23&gt;$Z22, IFERROR(MATCH($Z22, $Z23:$Z$175, 0)-1, ROW($Z$175)-ROW()), "")</f>
        <v/>
      </c>
      <c r="Z22" s="38">
        <f t="shared" si="4"/>
        <v>3</v>
      </c>
      <c r="AA22" s="38" t="str">
        <f t="shared" ca="1" si="5"/>
        <v/>
      </c>
      <c r="AB22" s="37" t="str">
        <f t="shared" ca="1" si="0"/>
        <v/>
      </c>
      <c r="AC22" s="25" t="str">
        <f t="shared" ca="1" si="6"/>
        <v/>
      </c>
      <c r="AD22" s="25" t="str">
        <f t="shared" ca="1" si="7"/>
        <v/>
      </c>
      <c r="AE22" s="25" t="str">
        <f t="shared" ca="1" si="8"/>
        <v/>
      </c>
      <c r="AF22" s="42" t="str">
        <f t="shared" ca="1" si="1"/>
        <v/>
      </c>
      <c r="AG22" s="38" t="str">
        <f t="shared" ca="1" si="9"/>
        <v/>
      </c>
    </row>
    <row r="23" spans="2:33" s="10" customFormat="1" ht="15" customHeight="1" x14ac:dyDescent="0.3">
      <c r="B23" s="9"/>
      <c r="C23" s="9"/>
      <c r="D23" s="9"/>
      <c r="E23" s="9" t="s">
        <v>304</v>
      </c>
      <c r="F23" s="9"/>
      <c r="G23" s="9"/>
      <c r="H23" s="9"/>
      <c r="I23" s="9"/>
      <c r="J23" s="9"/>
      <c r="L23" s="11">
        <v>6103</v>
      </c>
      <c r="M23" s="32"/>
      <c r="N23" s="21"/>
      <c r="O23" s="21"/>
      <c r="P23" s="21"/>
      <c r="Q23" s="21"/>
      <c r="R23" s="21"/>
      <c r="S23" s="21"/>
      <c r="T23" s="21"/>
      <c r="U23" s="21"/>
      <c r="V23" s="21"/>
      <c r="W23" s="39">
        <f t="shared" ca="1" si="2"/>
        <v>0</v>
      </c>
      <c r="X23" s="39">
        <f t="shared" ca="1" si="3"/>
        <v>0</v>
      </c>
      <c r="Y23" s="38" t="str">
        <f>IF($Z24&gt;$Z23, IFERROR(MATCH($Z23, $Z24:$Z$175, 0)-1, ROW($Z$175)-ROW()), "")</f>
        <v/>
      </c>
      <c r="Z23" s="38">
        <f t="shared" si="4"/>
        <v>3</v>
      </c>
      <c r="AA23" s="38" t="str">
        <f t="shared" ca="1" si="5"/>
        <v/>
      </c>
      <c r="AB23" s="37" t="str">
        <f t="shared" ca="1" si="0"/>
        <v/>
      </c>
      <c r="AC23" s="25" t="str">
        <f t="shared" ca="1" si="6"/>
        <v/>
      </c>
      <c r="AD23" s="25" t="str">
        <f t="shared" ca="1" si="7"/>
        <v/>
      </c>
      <c r="AE23" s="25" t="str">
        <f t="shared" ca="1" si="8"/>
        <v/>
      </c>
      <c r="AF23" s="42" t="str">
        <f t="shared" ca="1" si="1"/>
        <v/>
      </c>
      <c r="AG23" s="38" t="str">
        <f t="shared" ca="1" si="9"/>
        <v/>
      </c>
    </row>
    <row r="24" spans="2:33" s="10" customFormat="1" ht="15" customHeight="1" x14ac:dyDescent="0.3">
      <c r="B24" s="9"/>
      <c r="C24" s="9"/>
      <c r="D24" s="9"/>
      <c r="E24" s="9" t="s">
        <v>305</v>
      </c>
      <c r="F24" s="9"/>
      <c r="G24" s="9"/>
      <c r="H24" s="9"/>
      <c r="I24" s="9"/>
      <c r="J24" s="9"/>
      <c r="L24" s="11">
        <v>6104</v>
      </c>
      <c r="M24" s="32"/>
      <c r="N24" s="21"/>
      <c r="O24" s="21"/>
      <c r="P24" s="21"/>
      <c r="Q24" s="21"/>
      <c r="R24" s="21"/>
      <c r="S24" s="21"/>
      <c r="T24" s="21"/>
      <c r="U24" s="21"/>
      <c r="V24" s="21"/>
      <c r="W24" s="39">
        <f t="shared" ca="1" si="2"/>
        <v>0</v>
      </c>
      <c r="X24" s="39">
        <f t="shared" ca="1" si="3"/>
        <v>0</v>
      </c>
      <c r="Y24" s="38" t="str">
        <f>IF($Z25&gt;$Z24, IFERROR(MATCH($Z24, $Z25:$Z$175, 0)-1, ROW($Z$175)-ROW()), "")</f>
        <v/>
      </c>
      <c r="Z24" s="38">
        <f t="shared" si="4"/>
        <v>3</v>
      </c>
      <c r="AA24" s="38" t="str">
        <f t="shared" ca="1" si="5"/>
        <v/>
      </c>
      <c r="AB24" s="37" t="str">
        <f t="shared" ca="1" si="0"/>
        <v/>
      </c>
      <c r="AC24" s="25" t="str">
        <f t="shared" ca="1" si="6"/>
        <v/>
      </c>
      <c r="AD24" s="25" t="str">
        <f t="shared" ca="1" si="7"/>
        <v/>
      </c>
      <c r="AE24" s="25" t="str">
        <f t="shared" ca="1" si="8"/>
        <v/>
      </c>
      <c r="AF24" s="42" t="str">
        <f t="shared" ca="1" si="1"/>
        <v/>
      </c>
      <c r="AG24" s="38" t="str">
        <f t="shared" ca="1" si="9"/>
        <v/>
      </c>
    </row>
    <row r="25" spans="2:33" s="10" customFormat="1" ht="15" customHeight="1" x14ac:dyDescent="0.3">
      <c r="B25" s="9"/>
      <c r="C25" s="9"/>
      <c r="D25" s="9" t="s">
        <v>306</v>
      </c>
      <c r="E25" s="9"/>
      <c r="F25" s="9"/>
      <c r="G25" s="9"/>
      <c r="H25" s="9"/>
      <c r="I25" s="9"/>
      <c r="J25" s="9"/>
      <c r="L25" s="11">
        <v>611</v>
      </c>
      <c r="M25" s="31">
        <f>SUM($M$26:$M$31)</f>
        <v>0</v>
      </c>
      <c r="N25" s="21"/>
      <c r="O25" s="21"/>
      <c r="P25" s="21"/>
      <c r="Q25" s="21"/>
      <c r="R25" s="21"/>
      <c r="S25" s="21"/>
      <c r="T25" s="21"/>
      <c r="U25" s="21"/>
      <c r="V25" s="21"/>
      <c r="W25" s="39">
        <f t="shared" ca="1" si="2"/>
        <v>0</v>
      </c>
      <c r="X25" s="39">
        <f t="shared" ca="1" si="3"/>
        <v>0</v>
      </c>
      <c r="Y25" s="38">
        <f>IF($Z26&gt;$Z25, IFERROR(MATCH($Z25, $Z26:$Z$175, 0)-1, ROW($Z$175)-ROW()), "")</f>
        <v>6</v>
      </c>
      <c r="Z25" s="38">
        <f t="shared" si="4"/>
        <v>2</v>
      </c>
      <c r="AA25" s="38" t="str">
        <f t="shared" ca="1" si="5"/>
        <v/>
      </c>
      <c r="AB25" s="37" t="str">
        <f t="shared" ca="1" si="0"/>
        <v/>
      </c>
      <c r="AC25" s="25" t="str">
        <f t="shared" ca="1" si="6"/>
        <v/>
      </c>
      <c r="AD25" s="25" t="str">
        <f t="shared" ca="1" si="7"/>
        <v/>
      </c>
      <c r="AE25" s="25" t="str">
        <f t="shared" ca="1" si="8"/>
        <v/>
      </c>
      <c r="AF25" s="42" t="str">
        <f t="shared" ca="1" si="1"/>
        <v/>
      </c>
      <c r="AG25" s="38" t="str">
        <f t="shared" ca="1" si="9"/>
        <v/>
      </c>
    </row>
    <row r="26" spans="2:33" s="10" customFormat="1" ht="15" customHeight="1" x14ac:dyDescent="0.3">
      <c r="B26" s="9"/>
      <c r="C26" s="9"/>
      <c r="D26" s="9"/>
      <c r="E26" s="9" t="s">
        <v>307</v>
      </c>
      <c r="F26" s="9"/>
      <c r="G26" s="9"/>
      <c r="H26" s="9"/>
      <c r="I26" s="9"/>
      <c r="J26" s="9"/>
      <c r="L26" s="11">
        <v>6110</v>
      </c>
      <c r="M26" s="32"/>
      <c r="N26" s="21"/>
      <c r="O26" s="21"/>
      <c r="P26" s="21"/>
      <c r="Q26" s="21"/>
      <c r="R26" s="21"/>
      <c r="S26" s="21"/>
      <c r="T26" s="21"/>
      <c r="U26" s="21"/>
      <c r="V26" s="21"/>
      <c r="W26" s="39">
        <f t="shared" ca="1" si="2"/>
        <v>0</v>
      </c>
      <c r="X26" s="39">
        <f t="shared" ca="1" si="3"/>
        <v>0</v>
      </c>
      <c r="Y26" s="38" t="str">
        <f>IF($Z27&gt;$Z26, IFERROR(MATCH($Z26, $Z27:$Z$175, 0)-1, ROW($Z$175)-ROW()), "")</f>
        <v/>
      </c>
      <c r="Z26" s="38">
        <f t="shared" si="4"/>
        <v>3</v>
      </c>
      <c r="AA26" s="38" t="str">
        <f t="shared" ca="1" si="5"/>
        <v/>
      </c>
      <c r="AB26" s="37" t="str">
        <f t="shared" ca="1" si="0"/>
        <v/>
      </c>
      <c r="AC26" s="25" t="str">
        <f t="shared" ca="1" si="6"/>
        <v/>
      </c>
      <c r="AD26" s="25" t="str">
        <f t="shared" ca="1" si="7"/>
        <v/>
      </c>
      <c r="AE26" s="25" t="str">
        <f t="shared" ca="1" si="8"/>
        <v/>
      </c>
      <c r="AF26" s="42" t="str">
        <f t="shared" ca="1" si="1"/>
        <v/>
      </c>
      <c r="AG26" s="38" t="str">
        <f t="shared" ca="1" si="9"/>
        <v/>
      </c>
    </row>
    <row r="27" spans="2:33" s="10" customFormat="1" ht="15" customHeight="1" x14ac:dyDescent="0.3">
      <c r="B27" s="9"/>
      <c r="C27" s="9"/>
      <c r="D27" s="9"/>
      <c r="E27" s="9" t="s">
        <v>308</v>
      </c>
      <c r="F27" s="9"/>
      <c r="G27" s="9"/>
      <c r="H27" s="9"/>
      <c r="I27" s="9"/>
      <c r="J27" s="9"/>
      <c r="L27" s="11">
        <v>6111</v>
      </c>
      <c r="M27" s="32"/>
      <c r="N27" s="21"/>
      <c r="O27" s="21"/>
      <c r="P27" s="21"/>
      <c r="Q27" s="21"/>
      <c r="R27" s="21"/>
      <c r="S27" s="21"/>
      <c r="T27" s="21"/>
      <c r="U27" s="21"/>
      <c r="V27" s="21"/>
      <c r="W27" s="39">
        <f t="shared" ca="1" si="2"/>
        <v>0</v>
      </c>
      <c r="X27" s="39">
        <f t="shared" ca="1" si="3"/>
        <v>0</v>
      </c>
      <c r="Y27" s="38" t="str">
        <f>IF($Z28&gt;$Z27, IFERROR(MATCH($Z27, $Z28:$Z$175, 0)-1, ROW($Z$175)-ROW()), "")</f>
        <v/>
      </c>
      <c r="Z27" s="38">
        <f t="shared" si="4"/>
        <v>3</v>
      </c>
      <c r="AA27" s="38" t="str">
        <f t="shared" ca="1" si="5"/>
        <v/>
      </c>
      <c r="AB27" s="37" t="str">
        <f t="shared" ca="1" si="0"/>
        <v/>
      </c>
      <c r="AC27" s="25" t="str">
        <f t="shared" ca="1" si="6"/>
        <v/>
      </c>
      <c r="AD27" s="25" t="str">
        <f t="shared" ca="1" si="7"/>
        <v/>
      </c>
      <c r="AE27" s="25" t="str">
        <f t="shared" ca="1" si="8"/>
        <v/>
      </c>
      <c r="AF27" s="42" t="str">
        <f t="shared" ca="1" si="1"/>
        <v/>
      </c>
      <c r="AG27" s="38" t="str">
        <f t="shared" ca="1" si="9"/>
        <v/>
      </c>
    </row>
    <row r="28" spans="2:33" s="10" customFormat="1" ht="15" customHeight="1" x14ac:dyDescent="0.3">
      <c r="B28" s="9"/>
      <c r="C28" s="9"/>
      <c r="D28" s="24"/>
      <c r="E28" s="24" t="s">
        <v>309</v>
      </c>
      <c r="F28" s="24"/>
      <c r="G28" s="24"/>
      <c r="H28" s="24"/>
      <c r="I28" s="24"/>
      <c r="J28" s="24"/>
      <c r="K28" s="25"/>
      <c r="L28" s="11">
        <v>6112</v>
      </c>
      <c r="M28" s="32"/>
      <c r="N28" s="21"/>
      <c r="O28" s="21"/>
      <c r="P28" s="21"/>
      <c r="Q28" s="21"/>
      <c r="R28" s="21"/>
      <c r="S28" s="21"/>
      <c r="T28" s="21"/>
      <c r="U28" s="21"/>
      <c r="V28" s="21"/>
      <c r="W28" s="39">
        <f t="shared" ca="1" si="2"/>
        <v>0</v>
      </c>
      <c r="X28" s="39">
        <f t="shared" ca="1" si="3"/>
        <v>0</v>
      </c>
      <c r="Y28" s="38" t="str">
        <f>IF($Z29&gt;$Z28, IFERROR(MATCH($Z28, $Z29:$Z$175, 0)-1, ROW($Z$175)-ROW()), "")</f>
        <v/>
      </c>
      <c r="Z28" s="38">
        <f t="shared" si="4"/>
        <v>3</v>
      </c>
      <c r="AA28" s="38" t="str">
        <f t="shared" ca="1" si="5"/>
        <v/>
      </c>
      <c r="AB28" s="37" t="str">
        <f t="shared" ca="1" si="0"/>
        <v/>
      </c>
      <c r="AC28" s="25" t="str">
        <f t="shared" ca="1" si="6"/>
        <v/>
      </c>
      <c r="AD28" s="25" t="str">
        <f t="shared" ca="1" si="7"/>
        <v/>
      </c>
      <c r="AE28" s="25" t="str">
        <f t="shared" ca="1" si="8"/>
        <v/>
      </c>
      <c r="AF28" s="42" t="str">
        <f t="shared" ca="1" si="1"/>
        <v/>
      </c>
      <c r="AG28" s="38" t="str">
        <f t="shared" ca="1" si="9"/>
        <v/>
      </c>
    </row>
    <row r="29" spans="2:33" s="10" customFormat="1" ht="15" customHeight="1" x14ac:dyDescent="0.3">
      <c r="B29" s="9"/>
      <c r="C29" s="9"/>
      <c r="D29" s="9"/>
      <c r="E29" s="9" t="s">
        <v>310</v>
      </c>
      <c r="F29" s="9"/>
      <c r="G29" s="9"/>
      <c r="H29" s="9"/>
      <c r="I29" s="9"/>
      <c r="J29" s="9"/>
      <c r="L29" s="11">
        <v>6113</v>
      </c>
      <c r="M29" s="32"/>
      <c r="N29" s="21"/>
      <c r="O29" s="21"/>
      <c r="P29" s="21"/>
      <c r="Q29" s="21"/>
      <c r="R29" s="21"/>
      <c r="S29" s="21"/>
      <c r="T29" s="21"/>
      <c r="U29" s="21"/>
      <c r="V29" s="21"/>
      <c r="W29" s="39">
        <f t="shared" ca="1" si="2"/>
        <v>0</v>
      </c>
      <c r="X29" s="39">
        <f t="shared" ca="1" si="3"/>
        <v>0</v>
      </c>
      <c r="Y29" s="38" t="str">
        <f>IF($Z30&gt;$Z29, IFERROR(MATCH($Z29, $Z30:$Z$175, 0)-1, ROW($Z$175)-ROW()), "")</f>
        <v/>
      </c>
      <c r="Z29" s="38">
        <f t="shared" si="4"/>
        <v>3</v>
      </c>
      <c r="AA29" s="38" t="str">
        <f t="shared" ca="1" si="5"/>
        <v/>
      </c>
      <c r="AB29" s="37" t="str">
        <f t="shared" ca="1" si="0"/>
        <v/>
      </c>
      <c r="AC29" s="25" t="str">
        <f t="shared" ca="1" si="6"/>
        <v/>
      </c>
      <c r="AD29" s="25" t="str">
        <f t="shared" ca="1" si="7"/>
        <v/>
      </c>
      <c r="AE29" s="25" t="str">
        <f t="shared" ca="1" si="8"/>
        <v/>
      </c>
      <c r="AF29" s="42" t="str">
        <f t="shared" ca="1" si="1"/>
        <v/>
      </c>
      <c r="AG29" s="38" t="str">
        <f t="shared" ca="1" si="9"/>
        <v/>
      </c>
    </row>
    <row r="30" spans="2:33" s="10" customFormat="1" ht="15" customHeight="1" x14ac:dyDescent="0.3">
      <c r="B30" s="9"/>
      <c r="C30" s="9"/>
      <c r="D30" s="9"/>
      <c r="E30" s="9" t="s">
        <v>311</v>
      </c>
      <c r="F30" s="9"/>
      <c r="G30" s="9"/>
      <c r="H30" s="9"/>
      <c r="I30" s="9"/>
      <c r="J30" s="9"/>
      <c r="L30" s="11">
        <v>6114</v>
      </c>
      <c r="M30" s="32"/>
      <c r="N30" s="21"/>
      <c r="O30" s="21"/>
      <c r="P30" s="21"/>
      <c r="Q30" s="21"/>
      <c r="R30" s="21"/>
      <c r="S30" s="21"/>
      <c r="T30" s="21"/>
      <c r="U30" s="21"/>
      <c r="V30" s="21"/>
      <c r="W30" s="39">
        <f t="shared" ca="1" si="2"/>
        <v>0</v>
      </c>
      <c r="X30" s="39">
        <f t="shared" ca="1" si="3"/>
        <v>0</v>
      </c>
      <c r="Y30" s="38" t="str">
        <f>IF($Z31&gt;$Z30, IFERROR(MATCH($Z30, $Z31:$Z$175, 0)-1, ROW($Z$175)-ROW()), "")</f>
        <v/>
      </c>
      <c r="Z30" s="38">
        <f t="shared" si="4"/>
        <v>3</v>
      </c>
      <c r="AA30" s="38" t="str">
        <f t="shared" ca="1" si="5"/>
        <v/>
      </c>
      <c r="AB30" s="37" t="str">
        <f t="shared" ca="1" si="0"/>
        <v/>
      </c>
      <c r="AC30" s="25" t="str">
        <f t="shared" ca="1" si="6"/>
        <v/>
      </c>
      <c r="AD30" s="25" t="str">
        <f t="shared" ca="1" si="7"/>
        <v/>
      </c>
      <c r="AE30" s="25" t="str">
        <f t="shared" ca="1" si="8"/>
        <v/>
      </c>
      <c r="AF30" s="42" t="str">
        <f t="shared" ca="1" si="1"/>
        <v/>
      </c>
      <c r="AG30" s="38" t="str">
        <f t="shared" ca="1" si="9"/>
        <v/>
      </c>
    </row>
    <row r="31" spans="2:33" s="10" customFormat="1" ht="15" customHeight="1" x14ac:dyDescent="0.3">
      <c r="B31" s="9"/>
      <c r="C31" s="9"/>
      <c r="D31" s="24"/>
      <c r="E31" s="24" t="s">
        <v>305</v>
      </c>
      <c r="F31" s="24"/>
      <c r="G31" s="24"/>
      <c r="H31" s="24"/>
      <c r="I31" s="24"/>
      <c r="J31" s="24"/>
      <c r="K31" s="25"/>
      <c r="L31" s="11">
        <v>6115</v>
      </c>
      <c r="M31" s="32"/>
      <c r="N31" s="21"/>
      <c r="O31" s="21"/>
      <c r="P31" s="21"/>
      <c r="Q31" s="21"/>
      <c r="R31" s="21"/>
      <c r="S31" s="21"/>
      <c r="T31" s="21"/>
      <c r="U31" s="21"/>
      <c r="V31" s="21"/>
      <c r="W31" s="39">
        <f t="shared" ca="1" si="2"/>
        <v>0</v>
      </c>
      <c r="X31" s="39">
        <f t="shared" ca="1" si="3"/>
        <v>0</v>
      </c>
      <c r="Y31" s="38" t="str">
        <f>IF($Z32&gt;$Z31, IFERROR(MATCH($Z31, $Z32:$Z$175, 0)-1, ROW($Z$175)-ROW()), "")</f>
        <v/>
      </c>
      <c r="Z31" s="38">
        <f t="shared" si="4"/>
        <v>3</v>
      </c>
      <c r="AA31" s="38" t="str">
        <f t="shared" ca="1" si="5"/>
        <v/>
      </c>
      <c r="AB31" s="37" t="str">
        <f t="shared" ca="1" si="0"/>
        <v/>
      </c>
      <c r="AC31" s="25" t="str">
        <f t="shared" ca="1" si="6"/>
        <v/>
      </c>
      <c r="AD31" s="25" t="str">
        <f t="shared" ca="1" si="7"/>
        <v/>
      </c>
      <c r="AE31" s="25" t="str">
        <f t="shared" ca="1" si="8"/>
        <v/>
      </c>
      <c r="AF31" s="42" t="str">
        <f t="shared" ca="1" si="1"/>
        <v/>
      </c>
      <c r="AG31" s="38" t="str">
        <f t="shared" ca="1" si="9"/>
        <v/>
      </c>
    </row>
    <row r="32" spans="2:33" s="10" customFormat="1" ht="15" customHeight="1" x14ac:dyDescent="0.3">
      <c r="B32" s="9"/>
      <c r="C32" s="9"/>
      <c r="D32" s="9" t="s">
        <v>312</v>
      </c>
      <c r="E32" s="9"/>
      <c r="F32" s="9"/>
      <c r="G32" s="9"/>
      <c r="H32" s="9"/>
      <c r="I32" s="9"/>
      <c r="J32" s="9"/>
      <c r="L32" s="11">
        <v>612</v>
      </c>
      <c r="M32" s="31">
        <f>SUM($M$33:$M$38)</f>
        <v>0</v>
      </c>
      <c r="N32" s="21"/>
      <c r="O32" s="21"/>
      <c r="P32" s="21"/>
      <c r="Q32" s="21"/>
      <c r="R32" s="21"/>
      <c r="S32" s="21"/>
      <c r="T32" s="21"/>
      <c r="U32" s="21"/>
      <c r="V32" s="21"/>
      <c r="W32" s="39">
        <f t="shared" ca="1" si="2"/>
        <v>0</v>
      </c>
      <c r="X32" s="39">
        <f t="shared" ca="1" si="3"/>
        <v>0</v>
      </c>
      <c r="Y32" s="38">
        <f>IF($Z33&gt;$Z32, IFERROR(MATCH($Z32, $Z33:$Z$175, 0)-1, ROW($Z$175)-ROW()), "")</f>
        <v>6</v>
      </c>
      <c r="Z32" s="38">
        <f t="shared" si="4"/>
        <v>2</v>
      </c>
      <c r="AA32" s="38" t="str">
        <f t="shared" ca="1" si="5"/>
        <v/>
      </c>
      <c r="AB32" s="37" t="str">
        <f t="shared" ca="1" si="0"/>
        <v/>
      </c>
      <c r="AC32" s="25" t="str">
        <f t="shared" ca="1" si="6"/>
        <v/>
      </c>
      <c r="AD32" s="25" t="str">
        <f t="shared" ca="1" si="7"/>
        <v/>
      </c>
      <c r="AE32" s="25" t="str">
        <f t="shared" ca="1" si="8"/>
        <v/>
      </c>
      <c r="AF32" s="42" t="str">
        <f t="shared" ca="1" si="1"/>
        <v/>
      </c>
      <c r="AG32" s="38" t="str">
        <f t="shared" ca="1" si="9"/>
        <v/>
      </c>
    </row>
    <row r="33" spans="2:33" s="10" customFormat="1" ht="15" customHeight="1" x14ac:dyDescent="0.3">
      <c r="B33" s="9"/>
      <c r="C33" s="9"/>
      <c r="D33" s="9"/>
      <c r="E33" s="9" t="s">
        <v>313</v>
      </c>
      <c r="F33" s="9"/>
      <c r="G33" s="9"/>
      <c r="H33" s="9"/>
      <c r="I33" s="9"/>
      <c r="J33" s="9"/>
      <c r="L33" s="11">
        <v>6120</v>
      </c>
      <c r="M33" s="32"/>
      <c r="N33" s="21"/>
      <c r="O33" s="21"/>
      <c r="P33" s="21"/>
      <c r="Q33" s="21"/>
      <c r="R33" s="21"/>
      <c r="S33" s="21"/>
      <c r="T33" s="21"/>
      <c r="U33" s="21"/>
      <c r="V33" s="21"/>
      <c r="W33" s="39">
        <f t="shared" ca="1" si="2"/>
        <v>0</v>
      </c>
      <c r="X33" s="39">
        <f t="shared" ca="1" si="3"/>
        <v>0</v>
      </c>
      <c r="Y33" s="38" t="str">
        <f>IF($Z34&gt;$Z33, IFERROR(MATCH($Z33, $Z34:$Z$175, 0)-1, ROW($Z$175)-ROW()), "")</f>
        <v/>
      </c>
      <c r="Z33" s="38">
        <f t="shared" si="4"/>
        <v>3</v>
      </c>
      <c r="AA33" s="38" t="str">
        <f t="shared" ca="1" si="5"/>
        <v/>
      </c>
      <c r="AB33" s="37" t="str">
        <f t="shared" ca="1" si="0"/>
        <v/>
      </c>
      <c r="AC33" s="25" t="str">
        <f t="shared" ca="1" si="6"/>
        <v/>
      </c>
      <c r="AD33" s="25" t="str">
        <f t="shared" ca="1" si="7"/>
        <v/>
      </c>
      <c r="AE33" s="25" t="str">
        <f t="shared" ca="1" si="8"/>
        <v/>
      </c>
      <c r="AF33" s="42" t="str">
        <f t="shared" ca="1" si="1"/>
        <v/>
      </c>
      <c r="AG33" s="38" t="str">
        <f t="shared" ca="1" si="9"/>
        <v/>
      </c>
    </row>
    <row r="34" spans="2:33" s="10" customFormat="1" ht="15" customHeight="1" x14ac:dyDescent="0.3">
      <c r="B34" s="9"/>
      <c r="C34" s="9"/>
      <c r="D34" s="24"/>
      <c r="E34" s="24" t="s">
        <v>314</v>
      </c>
      <c r="F34" s="24"/>
      <c r="G34" s="24"/>
      <c r="H34" s="24"/>
      <c r="I34" s="24"/>
      <c r="J34" s="24"/>
      <c r="K34" s="25"/>
      <c r="L34" s="11">
        <v>6121</v>
      </c>
      <c r="M34" s="32"/>
      <c r="N34" s="21"/>
      <c r="O34" s="21"/>
      <c r="P34" s="21"/>
      <c r="Q34" s="21"/>
      <c r="R34" s="21"/>
      <c r="S34" s="21"/>
      <c r="T34" s="21"/>
      <c r="U34" s="21"/>
      <c r="V34" s="21"/>
      <c r="W34" s="39">
        <f t="shared" ca="1" si="2"/>
        <v>0</v>
      </c>
      <c r="X34" s="39">
        <f t="shared" ca="1" si="3"/>
        <v>0</v>
      </c>
      <c r="Y34" s="38" t="str">
        <f>IF($Z35&gt;$Z34, IFERROR(MATCH($Z34, $Z35:$Z$175, 0)-1, ROW($Z$175)-ROW()), "")</f>
        <v/>
      </c>
      <c r="Z34" s="38">
        <f t="shared" si="4"/>
        <v>3</v>
      </c>
      <c r="AA34" s="38" t="str">
        <f t="shared" ca="1" si="5"/>
        <v/>
      </c>
      <c r="AB34" s="37" t="str">
        <f t="shared" ca="1" si="0"/>
        <v/>
      </c>
      <c r="AC34" s="25" t="str">
        <f t="shared" ca="1" si="6"/>
        <v/>
      </c>
      <c r="AD34" s="25" t="str">
        <f t="shared" ca="1" si="7"/>
        <v/>
      </c>
      <c r="AE34" s="25" t="str">
        <f t="shared" ca="1" si="8"/>
        <v/>
      </c>
      <c r="AF34" s="42" t="str">
        <f t="shared" ca="1" si="1"/>
        <v/>
      </c>
      <c r="AG34" s="38" t="str">
        <f t="shared" ca="1" si="9"/>
        <v/>
      </c>
    </row>
    <row r="35" spans="2:33" s="10" customFormat="1" ht="15" customHeight="1" x14ac:dyDescent="0.3">
      <c r="B35" s="9"/>
      <c r="C35" s="9"/>
      <c r="D35" s="9"/>
      <c r="E35" s="9" t="s">
        <v>315</v>
      </c>
      <c r="F35" s="9"/>
      <c r="G35" s="9"/>
      <c r="H35" s="9"/>
      <c r="I35" s="9"/>
      <c r="J35" s="9"/>
      <c r="L35" s="11">
        <v>6122</v>
      </c>
      <c r="M35" s="32"/>
      <c r="N35" s="21"/>
      <c r="O35" s="21"/>
      <c r="P35" s="21"/>
      <c r="Q35" s="21"/>
      <c r="R35" s="21"/>
      <c r="S35" s="21"/>
      <c r="T35" s="21"/>
      <c r="U35" s="21"/>
      <c r="V35" s="21"/>
      <c r="W35" s="39">
        <f t="shared" ca="1" si="2"/>
        <v>0</v>
      </c>
      <c r="X35" s="39">
        <f t="shared" ca="1" si="3"/>
        <v>0</v>
      </c>
      <c r="Y35" s="38" t="str">
        <f>IF($Z36&gt;$Z35, IFERROR(MATCH($Z35, $Z36:$Z$175, 0)-1, ROW($Z$175)-ROW()), "")</f>
        <v/>
      </c>
      <c r="Z35" s="38">
        <f t="shared" si="4"/>
        <v>3</v>
      </c>
      <c r="AA35" s="38" t="str">
        <f t="shared" ca="1" si="5"/>
        <v/>
      </c>
      <c r="AB35" s="37" t="str">
        <f t="shared" ca="1" si="0"/>
        <v/>
      </c>
      <c r="AC35" s="25" t="str">
        <f t="shared" ca="1" si="6"/>
        <v/>
      </c>
      <c r="AD35" s="25" t="str">
        <f t="shared" ca="1" si="7"/>
        <v/>
      </c>
      <c r="AE35" s="25" t="str">
        <f t="shared" ca="1" si="8"/>
        <v/>
      </c>
      <c r="AF35" s="42" t="str">
        <f t="shared" ca="1" si="1"/>
        <v/>
      </c>
      <c r="AG35" s="38" t="str">
        <f t="shared" ca="1" si="9"/>
        <v/>
      </c>
    </row>
    <row r="36" spans="2:33" s="10" customFormat="1" ht="15" customHeight="1" x14ac:dyDescent="0.3">
      <c r="B36" s="9"/>
      <c r="C36" s="9"/>
      <c r="D36" s="9"/>
      <c r="E36" s="9" t="s">
        <v>316</v>
      </c>
      <c r="F36" s="9"/>
      <c r="G36" s="9"/>
      <c r="H36" s="9"/>
      <c r="I36" s="9"/>
      <c r="J36" s="9"/>
      <c r="L36" s="11">
        <v>6123</v>
      </c>
      <c r="M36" s="32"/>
      <c r="N36" s="21"/>
      <c r="O36" s="21"/>
      <c r="P36" s="21"/>
      <c r="Q36" s="21"/>
      <c r="R36" s="21"/>
      <c r="S36" s="21"/>
      <c r="T36" s="21"/>
      <c r="U36" s="21"/>
      <c r="V36" s="21"/>
      <c r="W36" s="39">
        <f t="shared" ca="1" si="2"/>
        <v>0</v>
      </c>
      <c r="X36" s="39">
        <f t="shared" ca="1" si="3"/>
        <v>0</v>
      </c>
      <c r="Y36" s="38" t="str">
        <f>IF($Z37&gt;$Z36, IFERROR(MATCH($Z36, $Z37:$Z$175, 0)-1, ROW($Z$175)-ROW()), "")</f>
        <v/>
      </c>
      <c r="Z36" s="38">
        <f t="shared" si="4"/>
        <v>3</v>
      </c>
      <c r="AA36" s="38" t="str">
        <f t="shared" ca="1" si="5"/>
        <v/>
      </c>
      <c r="AB36" s="37" t="str">
        <f t="shared" ca="1" si="0"/>
        <v/>
      </c>
      <c r="AC36" s="25" t="str">
        <f t="shared" ca="1" si="6"/>
        <v/>
      </c>
      <c r="AD36" s="25" t="str">
        <f t="shared" ca="1" si="7"/>
        <v/>
      </c>
      <c r="AE36" s="25" t="str">
        <f t="shared" ca="1" si="8"/>
        <v/>
      </c>
      <c r="AF36" s="42" t="str">
        <f t="shared" ca="1" si="1"/>
        <v/>
      </c>
      <c r="AG36" s="38" t="str">
        <f t="shared" ca="1" si="9"/>
        <v/>
      </c>
    </row>
    <row r="37" spans="2:33" s="10" customFormat="1" ht="15" customHeight="1" x14ac:dyDescent="0.3">
      <c r="B37" s="9"/>
      <c r="C37" s="9"/>
      <c r="D37" s="9"/>
      <c r="E37" s="9" t="s">
        <v>317</v>
      </c>
      <c r="F37" s="9"/>
      <c r="G37" s="9"/>
      <c r="H37" s="9"/>
      <c r="I37" s="9"/>
      <c r="J37" s="9"/>
      <c r="L37" s="11">
        <v>6124</v>
      </c>
      <c r="M37" s="32"/>
      <c r="N37" s="21"/>
      <c r="O37" s="21"/>
      <c r="P37" s="21"/>
      <c r="Q37" s="21"/>
      <c r="R37" s="21"/>
      <c r="S37" s="21"/>
      <c r="T37" s="21"/>
      <c r="U37" s="21"/>
      <c r="V37" s="21"/>
      <c r="W37" s="39">
        <f t="shared" ca="1" si="2"/>
        <v>0</v>
      </c>
      <c r="X37" s="39">
        <f t="shared" ca="1" si="3"/>
        <v>0</v>
      </c>
      <c r="Y37" s="38" t="str">
        <f>IF($Z38&gt;$Z37, IFERROR(MATCH($Z37, $Z38:$Z$175, 0)-1, ROW($Z$175)-ROW()), "")</f>
        <v/>
      </c>
      <c r="Z37" s="38">
        <f t="shared" si="4"/>
        <v>3</v>
      </c>
      <c r="AA37" s="38" t="str">
        <f t="shared" ca="1" si="5"/>
        <v/>
      </c>
      <c r="AB37" s="37" t="str">
        <f t="shared" ref="AB37:AB68" ca="1" si="10">IF(ISTEXT($M37), IFERROR(IF(SEARCH(".", $M37)&lt;&gt;0, Fout_punt),Fout_geen_getal), IF($M37&lt;&gt;$X37, Fout_som&amp;TEXT($X37,"# ##0,00 €"), ""))</f>
        <v/>
      </c>
      <c r="AC37" s="25" t="str">
        <f t="shared" ca="1" si="6"/>
        <v/>
      </c>
      <c r="AD37" s="25" t="str">
        <f t="shared" ca="1" si="7"/>
        <v/>
      </c>
      <c r="AE37" s="25" t="str">
        <f t="shared" ca="1" si="8"/>
        <v/>
      </c>
      <c r="AF37" s="42" t="str">
        <f t="shared" ref="AF37:AF68" ca="1" si="11">IF($Y37&lt;&gt;"", IF(SUMIF(OFFSET($Z37, 1, 0, $Y37), "&gt;"&amp;$Z37, OFFSET($AA37, 1, 0, $Y37))&lt;&gt;0, IFERROR(Waarschuwing_1&amp;_xlfn.TEXTJOIN(" &amp; ", TRUE, OFFSET($AA37,1,0,$Y37))&amp;Waarschuwing_2, Waarschuwing_legacy), ""), "")</f>
        <v/>
      </c>
      <c r="AG37" s="38" t="str">
        <f t="shared" ca="1" si="9"/>
        <v/>
      </c>
    </row>
    <row r="38" spans="2:33" s="10" customFormat="1" ht="15" customHeight="1" x14ac:dyDescent="0.3">
      <c r="B38" s="9"/>
      <c r="C38" s="9"/>
      <c r="D38" s="9"/>
      <c r="E38" s="9" t="s">
        <v>318</v>
      </c>
      <c r="F38" s="9"/>
      <c r="G38" s="9"/>
      <c r="H38" s="9"/>
      <c r="I38" s="9"/>
      <c r="J38" s="9"/>
      <c r="L38" s="11">
        <v>6125</v>
      </c>
      <c r="M38" s="32"/>
      <c r="N38" s="21"/>
      <c r="O38" s="21"/>
      <c r="P38" s="21"/>
      <c r="Q38" s="21"/>
      <c r="R38" s="21"/>
      <c r="S38" s="21"/>
      <c r="T38" s="21"/>
      <c r="U38" s="21"/>
      <c r="V38" s="21"/>
      <c r="W38" s="39">
        <f t="shared" ca="1" si="2"/>
        <v>0</v>
      </c>
      <c r="X38" s="39">
        <f t="shared" ca="1" si="3"/>
        <v>0</v>
      </c>
      <c r="Y38" s="38" t="str">
        <f>IF($Z39&gt;$Z38, IFERROR(MATCH($Z38, $Z39:$Z$175, 0)-1, ROW($Z$175)-ROW()), "")</f>
        <v/>
      </c>
      <c r="Z38" s="38">
        <f t="shared" si="4"/>
        <v>3</v>
      </c>
      <c r="AA38" s="38" t="str">
        <f t="shared" ca="1" si="5"/>
        <v/>
      </c>
      <c r="AB38" s="37" t="str">
        <f t="shared" ca="1" si="10"/>
        <v/>
      </c>
      <c r="AC38" s="25" t="str">
        <f t="shared" ca="1" si="6"/>
        <v/>
      </c>
      <c r="AD38" s="25" t="str">
        <f t="shared" ca="1" si="7"/>
        <v/>
      </c>
      <c r="AE38" s="25" t="str">
        <f t="shared" ca="1" si="8"/>
        <v/>
      </c>
      <c r="AF38" s="42" t="str">
        <f t="shared" ca="1" si="11"/>
        <v/>
      </c>
      <c r="AG38" s="38" t="str">
        <f t="shared" ca="1" si="9"/>
        <v/>
      </c>
    </row>
    <row r="39" spans="2:33" s="10" customFormat="1" ht="15" customHeight="1" x14ac:dyDescent="0.3">
      <c r="B39" s="9"/>
      <c r="C39" s="9"/>
      <c r="D39" s="9" t="s">
        <v>319</v>
      </c>
      <c r="E39" s="9"/>
      <c r="F39" s="9"/>
      <c r="G39" s="9"/>
      <c r="H39" s="9"/>
      <c r="I39" s="9"/>
      <c r="J39" s="9"/>
      <c r="L39" s="11">
        <v>613</v>
      </c>
      <c r="M39" s="31">
        <f>SUM($M$40:$M$42)</f>
        <v>0</v>
      </c>
      <c r="N39" s="21"/>
      <c r="O39" s="21"/>
      <c r="P39" s="21"/>
      <c r="Q39" s="21"/>
      <c r="R39" s="21"/>
      <c r="S39" s="21"/>
      <c r="T39" s="21"/>
      <c r="U39" s="21"/>
      <c r="V39" s="21"/>
      <c r="W39" s="39">
        <f t="shared" ca="1" si="2"/>
        <v>0</v>
      </c>
      <c r="X39" s="39">
        <f t="shared" ca="1" si="3"/>
        <v>0</v>
      </c>
      <c r="Y39" s="38">
        <f>IF($Z40&gt;$Z39, IFERROR(MATCH($Z39, $Z40:$Z$175, 0)-1, ROW($Z$175)-ROW()), "")</f>
        <v>3</v>
      </c>
      <c r="Z39" s="38">
        <f t="shared" si="4"/>
        <v>2</v>
      </c>
      <c r="AA39" s="38" t="str">
        <f t="shared" ca="1" si="5"/>
        <v/>
      </c>
      <c r="AB39" s="37" t="str">
        <f t="shared" ca="1" si="10"/>
        <v/>
      </c>
      <c r="AC39" s="25" t="str">
        <f t="shared" ca="1" si="6"/>
        <v/>
      </c>
      <c r="AD39" s="25" t="str">
        <f t="shared" ca="1" si="7"/>
        <v/>
      </c>
      <c r="AE39" s="25" t="str">
        <f t="shared" ca="1" si="8"/>
        <v/>
      </c>
      <c r="AF39" s="42" t="str">
        <f t="shared" ca="1" si="11"/>
        <v/>
      </c>
      <c r="AG39" s="38" t="str">
        <f t="shared" ca="1" si="9"/>
        <v/>
      </c>
    </row>
    <row r="40" spans="2:33" s="10" customFormat="1" ht="15" customHeight="1" x14ac:dyDescent="0.3">
      <c r="B40" s="9"/>
      <c r="C40" s="9"/>
      <c r="D40" s="9"/>
      <c r="E40" s="9" t="s">
        <v>320</v>
      </c>
      <c r="F40" s="9"/>
      <c r="G40" s="9"/>
      <c r="H40" s="9"/>
      <c r="I40" s="9"/>
      <c r="J40" s="9"/>
      <c r="L40" s="11">
        <v>6130</v>
      </c>
      <c r="M40" s="32"/>
      <c r="N40" s="21"/>
      <c r="O40" s="21"/>
      <c r="P40" s="21"/>
      <c r="Q40" s="21"/>
      <c r="R40" s="21"/>
      <c r="S40" s="21"/>
      <c r="T40" s="21"/>
      <c r="U40" s="21"/>
      <c r="V40" s="21"/>
      <c r="W40" s="39">
        <f t="shared" ca="1" si="2"/>
        <v>0</v>
      </c>
      <c r="X40" s="39">
        <f t="shared" ca="1" si="3"/>
        <v>0</v>
      </c>
      <c r="Y40" s="38" t="str">
        <f>IF($Z41&gt;$Z40, IFERROR(MATCH($Z40, $Z41:$Z$175, 0)-1, ROW($Z$175)-ROW()), "")</f>
        <v/>
      </c>
      <c r="Z40" s="38">
        <f t="shared" si="4"/>
        <v>3</v>
      </c>
      <c r="AA40" s="38" t="str">
        <f t="shared" ca="1" si="5"/>
        <v/>
      </c>
      <c r="AB40" s="37" t="str">
        <f t="shared" ca="1" si="10"/>
        <v/>
      </c>
      <c r="AC40" s="25" t="str">
        <f t="shared" ca="1" si="6"/>
        <v/>
      </c>
      <c r="AD40" s="25" t="str">
        <f t="shared" ca="1" si="7"/>
        <v/>
      </c>
      <c r="AE40" s="25" t="str">
        <f t="shared" ca="1" si="8"/>
        <v/>
      </c>
      <c r="AF40" s="42" t="str">
        <f t="shared" ca="1" si="11"/>
        <v/>
      </c>
      <c r="AG40" s="38" t="str">
        <f t="shared" ca="1" si="9"/>
        <v/>
      </c>
    </row>
    <row r="41" spans="2:33" s="10" customFormat="1" ht="15" customHeight="1" x14ac:dyDescent="0.3">
      <c r="B41" s="9"/>
      <c r="C41" s="9"/>
      <c r="D41" s="9"/>
      <c r="E41" s="9" t="s">
        <v>321</v>
      </c>
      <c r="F41" s="9"/>
      <c r="G41" s="9"/>
      <c r="H41" s="9"/>
      <c r="I41" s="9"/>
      <c r="J41" s="9"/>
      <c r="L41" s="11">
        <v>6131</v>
      </c>
      <c r="M41" s="32"/>
      <c r="N41" s="21"/>
      <c r="O41" s="21"/>
      <c r="P41" s="21"/>
      <c r="Q41" s="21"/>
      <c r="R41" s="21"/>
      <c r="S41" s="21"/>
      <c r="T41" s="21"/>
      <c r="U41" s="21"/>
      <c r="V41" s="21"/>
      <c r="W41" s="39">
        <f t="shared" ca="1" si="2"/>
        <v>0</v>
      </c>
      <c r="X41" s="39">
        <f t="shared" ca="1" si="3"/>
        <v>0</v>
      </c>
      <c r="Y41" s="38" t="str">
        <f>IF($Z42&gt;$Z41, IFERROR(MATCH($Z41, $Z42:$Z$175, 0)-1, ROW($Z$175)-ROW()), "")</f>
        <v/>
      </c>
      <c r="Z41" s="38">
        <f t="shared" si="4"/>
        <v>3</v>
      </c>
      <c r="AA41" s="38" t="str">
        <f t="shared" ca="1" si="5"/>
        <v/>
      </c>
      <c r="AB41" s="37" t="str">
        <f t="shared" ca="1" si="10"/>
        <v/>
      </c>
      <c r="AC41" s="25" t="str">
        <f t="shared" ca="1" si="6"/>
        <v/>
      </c>
      <c r="AD41" s="25" t="str">
        <f t="shared" ca="1" si="7"/>
        <v/>
      </c>
      <c r="AE41" s="25" t="str">
        <f t="shared" ca="1" si="8"/>
        <v/>
      </c>
      <c r="AF41" s="42" t="str">
        <f t="shared" ca="1" si="11"/>
        <v/>
      </c>
      <c r="AG41" s="38" t="str">
        <f t="shared" ca="1" si="9"/>
        <v/>
      </c>
    </row>
    <row r="42" spans="2:33" s="10" customFormat="1" ht="15" customHeight="1" x14ac:dyDescent="0.3">
      <c r="B42" s="9"/>
      <c r="C42" s="9"/>
      <c r="D42" s="9"/>
      <c r="E42" s="9" t="s">
        <v>322</v>
      </c>
      <c r="F42" s="9"/>
      <c r="G42" s="9"/>
      <c r="H42" s="9"/>
      <c r="I42" s="9"/>
      <c r="J42" s="9"/>
      <c r="L42" s="11">
        <v>6132</v>
      </c>
      <c r="M42" s="32"/>
      <c r="N42" s="21"/>
      <c r="O42" s="21"/>
      <c r="P42" s="21"/>
      <c r="Q42" s="21"/>
      <c r="R42" s="21"/>
      <c r="S42" s="21"/>
      <c r="T42" s="21"/>
      <c r="U42" s="21"/>
      <c r="V42" s="21"/>
      <c r="W42" s="39">
        <f t="shared" ca="1" si="2"/>
        <v>0</v>
      </c>
      <c r="X42" s="39">
        <f t="shared" ca="1" si="3"/>
        <v>0</v>
      </c>
      <c r="Y42" s="38" t="str">
        <f>IF($Z43&gt;$Z42, IFERROR(MATCH($Z42, $Z43:$Z$175, 0)-1, ROW($Z$175)-ROW()), "")</f>
        <v/>
      </c>
      <c r="Z42" s="38">
        <f t="shared" si="4"/>
        <v>3</v>
      </c>
      <c r="AA42" s="38" t="str">
        <f t="shared" ca="1" si="5"/>
        <v/>
      </c>
      <c r="AB42" s="37" t="str">
        <f t="shared" ca="1" si="10"/>
        <v/>
      </c>
      <c r="AC42" s="25" t="str">
        <f t="shared" ca="1" si="6"/>
        <v/>
      </c>
      <c r="AD42" s="25" t="str">
        <f t="shared" ca="1" si="7"/>
        <v/>
      </c>
      <c r="AE42" s="25" t="str">
        <f t="shared" ca="1" si="8"/>
        <v/>
      </c>
      <c r="AF42" s="42" t="str">
        <f t="shared" ca="1" si="11"/>
        <v/>
      </c>
      <c r="AG42" s="38" t="str">
        <f t="shared" ca="1" si="9"/>
        <v/>
      </c>
    </row>
    <row r="43" spans="2:33" s="10" customFormat="1" ht="15" customHeight="1" x14ac:dyDescent="0.3">
      <c r="B43" s="9"/>
      <c r="C43" s="9"/>
      <c r="D43" s="9" t="s">
        <v>323</v>
      </c>
      <c r="E43" s="9"/>
      <c r="F43" s="9"/>
      <c r="G43" s="9"/>
      <c r="H43" s="9"/>
      <c r="I43" s="9"/>
      <c r="J43" s="9"/>
      <c r="L43" s="11" t="s">
        <v>122</v>
      </c>
      <c r="M43" s="31">
        <f>SUM($M$44:$M$51)</f>
        <v>0</v>
      </c>
      <c r="N43" s="21"/>
      <c r="O43" s="21"/>
      <c r="P43" s="21"/>
      <c r="Q43" s="21"/>
      <c r="R43" s="21"/>
      <c r="S43" s="21"/>
      <c r="T43" s="21"/>
      <c r="U43" s="21"/>
      <c r="V43" s="21"/>
      <c r="W43" s="39">
        <f t="shared" ca="1" si="2"/>
        <v>0</v>
      </c>
      <c r="X43" s="39">
        <f t="shared" ca="1" si="3"/>
        <v>0</v>
      </c>
      <c r="Y43" s="38">
        <f>IF($Z44&gt;$Z43, IFERROR(MATCH($Z43, $Z44:$Z$175, 0)-1, ROW($Z$175)-ROW()), "")</f>
        <v>8</v>
      </c>
      <c r="Z43" s="38">
        <f t="shared" si="4"/>
        <v>2</v>
      </c>
      <c r="AA43" s="38" t="str">
        <f t="shared" ca="1" si="5"/>
        <v/>
      </c>
      <c r="AB43" s="37" t="str">
        <f t="shared" ca="1" si="10"/>
        <v/>
      </c>
      <c r="AC43" s="25" t="str">
        <f t="shared" ca="1" si="6"/>
        <v/>
      </c>
      <c r="AD43" s="25" t="str">
        <f t="shared" ca="1" si="7"/>
        <v/>
      </c>
      <c r="AE43" s="25" t="str">
        <f t="shared" ca="1" si="8"/>
        <v/>
      </c>
      <c r="AF43" s="42" t="str">
        <f t="shared" ca="1" si="11"/>
        <v/>
      </c>
      <c r="AG43" s="38" t="str">
        <f t="shared" ca="1" si="9"/>
        <v/>
      </c>
    </row>
    <row r="44" spans="2:33" s="10" customFormat="1" ht="15" customHeight="1" x14ac:dyDescent="0.3">
      <c r="B44" s="9"/>
      <c r="C44" s="9"/>
      <c r="D44" s="9"/>
      <c r="E44" s="9" t="s">
        <v>324</v>
      </c>
      <c r="F44" s="9"/>
      <c r="G44" s="9"/>
      <c r="H44" s="9"/>
      <c r="I44" s="9"/>
      <c r="J44" s="9"/>
      <c r="L44" s="11">
        <v>6140</v>
      </c>
      <c r="M44" s="32"/>
      <c r="N44" s="21"/>
      <c r="O44" s="21"/>
      <c r="P44" s="21"/>
      <c r="Q44" s="21"/>
      <c r="R44" s="21"/>
      <c r="S44" s="21"/>
      <c r="T44" s="21"/>
      <c r="U44" s="21"/>
      <c r="V44" s="21"/>
      <c r="W44" s="39">
        <f t="shared" ca="1" si="2"/>
        <v>0</v>
      </c>
      <c r="X44" s="39">
        <f t="shared" ca="1" si="3"/>
        <v>0</v>
      </c>
      <c r="Y44" s="38" t="str">
        <f>IF($Z45&gt;$Z44, IFERROR(MATCH($Z44, $Z45:$Z$175, 0)-1, ROW($Z$175)-ROW()), "")</f>
        <v/>
      </c>
      <c r="Z44" s="38">
        <f t="shared" si="4"/>
        <v>3</v>
      </c>
      <c r="AA44" s="38" t="str">
        <f t="shared" ca="1" si="5"/>
        <v/>
      </c>
      <c r="AB44" s="37" t="str">
        <f t="shared" ca="1" si="10"/>
        <v/>
      </c>
      <c r="AC44" s="25" t="str">
        <f t="shared" ca="1" si="6"/>
        <v/>
      </c>
      <c r="AD44" s="25" t="str">
        <f t="shared" ca="1" si="7"/>
        <v/>
      </c>
      <c r="AE44" s="25" t="str">
        <f t="shared" ca="1" si="8"/>
        <v/>
      </c>
      <c r="AF44" s="42" t="str">
        <f t="shared" ca="1" si="11"/>
        <v/>
      </c>
      <c r="AG44" s="38" t="str">
        <f t="shared" ca="1" si="9"/>
        <v/>
      </c>
    </row>
    <row r="45" spans="2:33" s="10" customFormat="1" ht="15" customHeight="1" x14ac:dyDescent="0.3">
      <c r="B45" s="9"/>
      <c r="C45" s="9"/>
      <c r="D45" s="9"/>
      <c r="E45" s="9" t="s">
        <v>325</v>
      </c>
      <c r="F45" s="9"/>
      <c r="G45" s="9"/>
      <c r="H45" s="9"/>
      <c r="I45" s="9"/>
      <c r="J45" s="9"/>
      <c r="L45" s="11">
        <v>6141</v>
      </c>
      <c r="M45" s="32"/>
      <c r="N45" s="21"/>
      <c r="O45" s="21"/>
      <c r="P45" s="21"/>
      <c r="Q45" s="21"/>
      <c r="R45" s="21"/>
      <c r="S45" s="21"/>
      <c r="T45" s="21"/>
      <c r="U45" s="21"/>
      <c r="V45" s="21"/>
      <c r="W45" s="39">
        <f t="shared" ca="1" si="2"/>
        <v>0</v>
      </c>
      <c r="X45" s="39">
        <f t="shared" ca="1" si="3"/>
        <v>0</v>
      </c>
      <c r="Y45" s="38" t="str">
        <f>IF($Z46&gt;$Z45, IFERROR(MATCH($Z45, $Z46:$Z$175, 0)-1, ROW($Z$175)-ROW()), "")</f>
        <v/>
      </c>
      <c r="Z45" s="38">
        <f t="shared" si="4"/>
        <v>3</v>
      </c>
      <c r="AA45" s="38" t="str">
        <f t="shared" ca="1" si="5"/>
        <v/>
      </c>
      <c r="AB45" s="37" t="str">
        <f t="shared" ca="1" si="10"/>
        <v/>
      </c>
      <c r="AC45" s="25" t="str">
        <f t="shared" ca="1" si="6"/>
        <v/>
      </c>
      <c r="AD45" s="25" t="str">
        <f t="shared" ca="1" si="7"/>
        <v/>
      </c>
      <c r="AE45" s="25" t="str">
        <f t="shared" ca="1" si="8"/>
        <v/>
      </c>
      <c r="AF45" s="42" t="str">
        <f t="shared" ca="1" si="11"/>
        <v/>
      </c>
      <c r="AG45" s="38" t="str">
        <f t="shared" ca="1" si="9"/>
        <v/>
      </c>
    </row>
    <row r="46" spans="2:33" s="10" customFormat="1" ht="15" customHeight="1" x14ac:dyDescent="0.3">
      <c r="B46" s="9"/>
      <c r="C46" s="9"/>
      <c r="D46" s="9"/>
      <c r="E46" s="9" t="s">
        <v>326</v>
      </c>
      <c r="F46" s="9"/>
      <c r="G46" s="9"/>
      <c r="H46" s="9"/>
      <c r="I46" s="9"/>
      <c r="J46" s="9"/>
      <c r="L46" s="11">
        <v>6142</v>
      </c>
      <c r="M46" s="32"/>
      <c r="N46" s="21"/>
      <c r="O46" s="21"/>
      <c r="P46" s="21"/>
      <c r="Q46" s="21"/>
      <c r="R46" s="21"/>
      <c r="S46" s="21"/>
      <c r="T46" s="21"/>
      <c r="U46" s="21"/>
      <c r="V46" s="21"/>
      <c r="W46" s="39">
        <f t="shared" ca="1" si="2"/>
        <v>0</v>
      </c>
      <c r="X46" s="39">
        <f t="shared" ca="1" si="3"/>
        <v>0</v>
      </c>
      <c r="Y46" s="38" t="str">
        <f>IF($Z47&gt;$Z46, IFERROR(MATCH($Z46, $Z47:$Z$175, 0)-1, ROW($Z$175)-ROW()), "")</f>
        <v/>
      </c>
      <c r="Z46" s="38">
        <f t="shared" si="4"/>
        <v>3</v>
      </c>
      <c r="AA46" s="38" t="str">
        <f t="shared" ca="1" si="5"/>
        <v/>
      </c>
      <c r="AB46" s="37" t="str">
        <f t="shared" ca="1" si="10"/>
        <v/>
      </c>
      <c r="AC46" s="25" t="str">
        <f t="shared" ca="1" si="6"/>
        <v/>
      </c>
      <c r="AD46" s="25" t="str">
        <f t="shared" ca="1" si="7"/>
        <v/>
      </c>
      <c r="AE46" s="25" t="str">
        <f t="shared" ca="1" si="8"/>
        <v/>
      </c>
      <c r="AF46" s="42" t="str">
        <f t="shared" ca="1" si="11"/>
        <v/>
      </c>
      <c r="AG46" s="38" t="str">
        <f t="shared" ca="1" si="9"/>
        <v/>
      </c>
    </row>
    <row r="47" spans="2:33" s="10" customFormat="1" ht="15" customHeight="1" x14ac:dyDescent="0.3">
      <c r="B47" s="9"/>
      <c r="C47" s="9"/>
      <c r="D47" s="9"/>
      <c r="E47" s="9" t="s">
        <v>327</v>
      </c>
      <c r="F47" s="9"/>
      <c r="G47" s="9"/>
      <c r="H47" s="9"/>
      <c r="I47" s="9"/>
      <c r="J47" s="9"/>
      <c r="L47" s="11">
        <v>6143</v>
      </c>
      <c r="M47" s="32"/>
      <c r="N47" s="21"/>
      <c r="O47" s="21"/>
      <c r="P47" s="21"/>
      <c r="Q47" s="21"/>
      <c r="R47" s="21"/>
      <c r="S47" s="21"/>
      <c r="T47" s="21"/>
      <c r="U47" s="21"/>
      <c r="V47" s="21"/>
      <c r="W47" s="39">
        <f t="shared" ca="1" si="2"/>
        <v>0</v>
      </c>
      <c r="X47" s="39">
        <f t="shared" ca="1" si="3"/>
        <v>0</v>
      </c>
      <c r="Y47" s="38" t="str">
        <f>IF($Z48&gt;$Z47, IFERROR(MATCH($Z47, $Z48:$Z$175, 0)-1, ROW($Z$175)-ROW()), "")</f>
        <v/>
      </c>
      <c r="Z47" s="38">
        <f t="shared" si="4"/>
        <v>3</v>
      </c>
      <c r="AA47" s="38" t="str">
        <f t="shared" ca="1" si="5"/>
        <v/>
      </c>
      <c r="AB47" s="37" t="str">
        <f t="shared" ca="1" si="10"/>
        <v/>
      </c>
      <c r="AC47" s="25" t="str">
        <f t="shared" ca="1" si="6"/>
        <v/>
      </c>
      <c r="AD47" s="25" t="str">
        <f t="shared" ca="1" si="7"/>
        <v/>
      </c>
      <c r="AE47" s="25" t="str">
        <f t="shared" ca="1" si="8"/>
        <v/>
      </c>
      <c r="AF47" s="42" t="str">
        <f t="shared" ca="1" si="11"/>
        <v/>
      </c>
      <c r="AG47" s="38" t="str">
        <f t="shared" ca="1" si="9"/>
        <v/>
      </c>
    </row>
    <row r="48" spans="2:33" s="10" customFormat="1" ht="15" customHeight="1" x14ac:dyDescent="0.3">
      <c r="B48" s="9"/>
      <c r="C48" s="9"/>
      <c r="D48" s="9"/>
      <c r="E48" s="9" t="s">
        <v>328</v>
      </c>
      <c r="F48" s="9"/>
      <c r="G48" s="9"/>
      <c r="H48" s="9"/>
      <c r="I48" s="9"/>
      <c r="J48" s="9"/>
      <c r="L48" s="11">
        <v>6144</v>
      </c>
      <c r="M48" s="32"/>
      <c r="N48" s="21"/>
      <c r="O48" s="21"/>
      <c r="P48" s="21"/>
      <c r="Q48" s="21"/>
      <c r="R48" s="21"/>
      <c r="S48" s="21"/>
      <c r="T48" s="21"/>
      <c r="U48" s="21"/>
      <c r="V48" s="21"/>
      <c r="W48" s="39">
        <f t="shared" ca="1" si="2"/>
        <v>0</v>
      </c>
      <c r="X48" s="39">
        <f t="shared" ca="1" si="3"/>
        <v>0</v>
      </c>
      <c r="Y48" s="38" t="str">
        <f>IF($Z49&gt;$Z48, IFERROR(MATCH($Z48, $Z49:$Z$175, 0)-1, ROW($Z$175)-ROW()), "")</f>
        <v/>
      </c>
      <c r="Z48" s="38">
        <f t="shared" si="4"/>
        <v>3</v>
      </c>
      <c r="AA48" s="38" t="str">
        <f t="shared" ca="1" si="5"/>
        <v/>
      </c>
      <c r="AB48" s="37" t="str">
        <f t="shared" ca="1" si="10"/>
        <v/>
      </c>
      <c r="AC48" s="25" t="str">
        <f t="shared" ca="1" si="6"/>
        <v/>
      </c>
      <c r="AD48" s="25" t="str">
        <f t="shared" ca="1" si="7"/>
        <v/>
      </c>
      <c r="AE48" s="25" t="str">
        <f t="shared" ca="1" si="8"/>
        <v/>
      </c>
      <c r="AF48" s="42" t="str">
        <f t="shared" ca="1" si="11"/>
        <v/>
      </c>
      <c r="AG48" s="38" t="str">
        <f t="shared" ca="1" si="9"/>
        <v/>
      </c>
    </row>
    <row r="49" spans="2:33" s="10" customFormat="1" ht="15" customHeight="1" x14ac:dyDescent="0.3">
      <c r="B49" s="9"/>
      <c r="C49" s="9"/>
      <c r="D49" s="9"/>
      <c r="E49" s="9" t="s">
        <v>329</v>
      </c>
      <c r="F49" s="9"/>
      <c r="G49" s="9"/>
      <c r="H49" s="9"/>
      <c r="I49" s="9"/>
      <c r="J49" s="9"/>
      <c r="L49" s="11">
        <v>6145</v>
      </c>
      <c r="M49" s="32"/>
      <c r="N49" s="21"/>
      <c r="O49" s="21"/>
      <c r="P49" s="21"/>
      <c r="Q49" s="21"/>
      <c r="R49" s="21"/>
      <c r="S49" s="21"/>
      <c r="T49" s="21"/>
      <c r="U49" s="21"/>
      <c r="V49" s="21"/>
      <c r="W49" s="39">
        <f t="shared" ca="1" si="2"/>
        <v>0</v>
      </c>
      <c r="X49" s="39">
        <f t="shared" ca="1" si="3"/>
        <v>0</v>
      </c>
      <c r="Y49" s="38" t="str">
        <f>IF($Z50&gt;$Z49, IFERROR(MATCH($Z49, $Z50:$Z$175, 0)-1, ROW($Z$175)-ROW()), "")</f>
        <v/>
      </c>
      <c r="Z49" s="38">
        <f t="shared" si="4"/>
        <v>3</v>
      </c>
      <c r="AA49" s="38" t="str">
        <f t="shared" ca="1" si="5"/>
        <v/>
      </c>
      <c r="AB49" s="37" t="str">
        <f t="shared" ca="1" si="10"/>
        <v/>
      </c>
      <c r="AC49" s="25" t="str">
        <f t="shared" ca="1" si="6"/>
        <v/>
      </c>
      <c r="AD49" s="25" t="str">
        <f t="shared" ca="1" si="7"/>
        <v/>
      </c>
      <c r="AE49" s="25" t="str">
        <f t="shared" ca="1" si="8"/>
        <v/>
      </c>
      <c r="AF49" s="42" t="str">
        <f t="shared" ca="1" si="11"/>
        <v/>
      </c>
      <c r="AG49" s="38" t="str">
        <f t="shared" ca="1" si="9"/>
        <v/>
      </c>
    </row>
    <row r="50" spans="2:33" s="10" customFormat="1" ht="15" customHeight="1" x14ac:dyDescent="0.3">
      <c r="B50" s="9"/>
      <c r="C50" s="9"/>
      <c r="D50" s="9"/>
      <c r="E50" s="9" t="s">
        <v>330</v>
      </c>
      <c r="F50" s="9"/>
      <c r="G50" s="9"/>
      <c r="H50" s="9"/>
      <c r="I50" s="9"/>
      <c r="J50" s="9"/>
      <c r="L50" s="11">
        <v>6146</v>
      </c>
      <c r="M50" s="32"/>
      <c r="N50" s="21"/>
      <c r="O50" s="21"/>
      <c r="P50" s="21"/>
      <c r="Q50" s="21"/>
      <c r="R50" s="21"/>
      <c r="S50" s="21"/>
      <c r="T50" s="21"/>
      <c r="U50" s="21"/>
      <c r="V50" s="21"/>
      <c r="W50" s="39">
        <f t="shared" ca="1" si="2"/>
        <v>0</v>
      </c>
      <c r="X50" s="39">
        <f t="shared" ca="1" si="3"/>
        <v>0</v>
      </c>
      <c r="Y50" s="38" t="str">
        <f>IF($Z51&gt;$Z50, IFERROR(MATCH($Z50, $Z51:$Z$175, 0)-1, ROW($Z$175)-ROW()), "")</f>
        <v/>
      </c>
      <c r="Z50" s="38">
        <f t="shared" si="4"/>
        <v>3</v>
      </c>
      <c r="AA50" s="38" t="str">
        <f t="shared" ca="1" si="5"/>
        <v/>
      </c>
      <c r="AB50" s="37" t="str">
        <f t="shared" ca="1" si="10"/>
        <v/>
      </c>
      <c r="AC50" s="25" t="str">
        <f t="shared" ca="1" si="6"/>
        <v/>
      </c>
      <c r="AD50" s="25" t="str">
        <f t="shared" ca="1" si="7"/>
        <v/>
      </c>
      <c r="AE50" s="25" t="str">
        <f t="shared" ca="1" si="8"/>
        <v/>
      </c>
      <c r="AF50" s="42" t="str">
        <f t="shared" ca="1" si="11"/>
        <v/>
      </c>
      <c r="AG50" s="38" t="str">
        <f t="shared" ca="1" si="9"/>
        <v/>
      </c>
    </row>
    <row r="51" spans="2:33" s="10" customFormat="1" ht="15" customHeight="1" x14ac:dyDescent="0.3">
      <c r="B51" s="9"/>
      <c r="C51" s="9"/>
      <c r="D51" s="9"/>
      <c r="E51" s="9" t="s">
        <v>305</v>
      </c>
      <c r="F51" s="9"/>
      <c r="G51" s="9"/>
      <c r="H51" s="9"/>
      <c r="I51" s="9"/>
      <c r="J51" s="9"/>
      <c r="L51" s="11">
        <v>6147</v>
      </c>
      <c r="M51" s="32"/>
      <c r="N51" s="21"/>
      <c r="O51" s="21"/>
      <c r="P51" s="21"/>
      <c r="Q51" s="21"/>
      <c r="R51" s="21"/>
      <c r="S51" s="21"/>
      <c r="T51" s="21"/>
      <c r="U51" s="21"/>
      <c r="V51" s="21"/>
      <c r="W51" s="39">
        <f t="shared" ca="1" si="2"/>
        <v>0</v>
      </c>
      <c r="X51" s="39">
        <f t="shared" ca="1" si="3"/>
        <v>0</v>
      </c>
      <c r="Y51" s="38" t="str">
        <f>IF($Z52&gt;$Z51, IFERROR(MATCH($Z51, $Z52:$Z$175, 0)-1, ROW($Z$175)-ROW()), "")</f>
        <v/>
      </c>
      <c r="Z51" s="38">
        <f t="shared" si="4"/>
        <v>3</v>
      </c>
      <c r="AA51" s="38" t="str">
        <f t="shared" ca="1" si="5"/>
        <v/>
      </c>
      <c r="AB51" s="37" t="str">
        <f t="shared" ca="1" si="10"/>
        <v/>
      </c>
      <c r="AC51" s="25" t="str">
        <f t="shared" ca="1" si="6"/>
        <v/>
      </c>
      <c r="AD51" s="25" t="str">
        <f t="shared" ca="1" si="7"/>
        <v/>
      </c>
      <c r="AE51" s="25" t="str">
        <f t="shared" ca="1" si="8"/>
        <v/>
      </c>
      <c r="AF51" s="42" t="str">
        <f t="shared" ca="1" si="11"/>
        <v/>
      </c>
      <c r="AG51" s="38" t="str">
        <f t="shared" ca="1" si="9"/>
        <v/>
      </c>
    </row>
    <row r="52" spans="2:33" s="10" customFormat="1" ht="15" customHeight="1" x14ac:dyDescent="0.3">
      <c r="B52" s="9"/>
      <c r="C52" s="9"/>
      <c r="D52" s="9" t="s">
        <v>54</v>
      </c>
      <c r="E52" s="9"/>
      <c r="F52" s="9"/>
      <c r="G52" s="9"/>
      <c r="H52" s="9"/>
      <c r="I52" s="9"/>
      <c r="J52" s="9"/>
      <c r="L52" s="11">
        <v>617</v>
      </c>
      <c r="M52" s="31"/>
      <c r="N52" s="21"/>
      <c r="O52" s="21"/>
      <c r="P52" s="21"/>
      <c r="Q52" s="21"/>
      <c r="R52" s="21"/>
      <c r="S52" s="21"/>
      <c r="T52" s="21"/>
      <c r="U52" s="21"/>
      <c r="V52" s="21"/>
      <c r="W52" s="39">
        <f t="shared" ca="1" si="2"/>
        <v>0</v>
      </c>
      <c r="X52" s="39">
        <f t="shared" ca="1" si="3"/>
        <v>0</v>
      </c>
      <c r="Y52" s="38" t="str">
        <f>IF($Z53&gt;$Z52, IFERROR(MATCH($Z52, $Z53:$Z$175, 0)-1, ROW($Z$175)-ROW()), "")</f>
        <v/>
      </c>
      <c r="Z52" s="38">
        <f t="shared" si="4"/>
        <v>2</v>
      </c>
      <c r="AA52" s="38" t="str">
        <f t="shared" ca="1" si="5"/>
        <v/>
      </c>
      <c r="AB52" s="37" t="str">
        <f t="shared" ca="1" si="10"/>
        <v/>
      </c>
      <c r="AC52" s="25" t="str">
        <f t="shared" ca="1" si="6"/>
        <v/>
      </c>
      <c r="AD52" s="25" t="str">
        <f t="shared" ca="1" si="7"/>
        <v/>
      </c>
      <c r="AE52" s="25" t="str">
        <f t="shared" ca="1" si="8"/>
        <v/>
      </c>
      <c r="AF52" s="42" t="str">
        <f t="shared" ca="1" si="11"/>
        <v/>
      </c>
      <c r="AG52" s="38" t="str">
        <f t="shared" ca="1" si="9"/>
        <v/>
      </c>
    </row>
    <row r="53" spans="2:33" s="10" customFormat="1" ht="39.75" customHeight="1" x14ac:dyDescent="0.3">
      <c r="B53" s="9"/>
      <c r="C53" s="9"/>
      <c r="D53" s="125" t="s">
        <v>125</v>
      </c>
      <c r="E53" s="125"/>
      <c r="F53" s="125"/>
      <c r="G53" s="125"/>
      <c r="H53" s="125"/>
      <c r="I53" s="125"/>
      <c r="J53" s="125"/>
      <c r="K53" s="125"/>
      <c r="L53" s="11">
        <v>618</v>
      </c>
      <c r="M53" s="31"/>
      <c r="N53" s="21"/>
      <c r="O53" s="21"/>
      <c r="P53" s="21"/>
      <c r="Q53" s="21"/>
      <c r="R53" s="21"/>
      <c r="S53" s="21"/>
      <c r="T53" s="21"/>
      <c r="U53" s="21"/>
      <c r="V53" s="21"/>
      <c r="W53" s="39">
        <f t="shared" ca="1" si="2"/>
        <v>0</v>
      </c>
      <c r="X53" s="39">
        <f t="shared" ca="1" si="3"/>
        <v>0</v>
      </c>
      <c r="Y53" s="38" t="str">
        <f>IF($Z54&gt;$Z53, IFERROR(MATCH($Z53, $Z54:$Z$175, 0)-1, ROW($Z$175)-ROW()), "")</f>
        <v/>
      </c>
      <c r="Z53" s="38">
        <f t="shared" si="4"/>
        <v>2</v>
      </c>
      <c r="AA53" s="38" t="str">
        <f t="shared" ca="1" si="5"/>
        <v/>
      </c>
      <c r="AB53" s="37" t="str">
        <f t="shared" ca="1" si="10"/>
        <v/>
      </c>
      <c r="AC53" s="25" t="str">
        <f t="shared" ca="1" si="6"/>
        <v/>
      </c>
      <c r="AD53" s="25" t="str">
        <f t="shared" ca="1" si="7"/>
        <v/>
      </c>
      <c r="AE53" s="25" t="str">
        <f t="shared" ca="1" si="8"/>
        <v/>
      </c>
      <c r="AF53" s="42" t="str">
        <f t="shared" ca="1" si="11"/>
        <v/>
      </c>
      <c r="AG53" s="38" t="str">
        <f t="shared" ca="1" si="9"/>
        <v/>
      </c>
    </row>
    <row r="54" spans="2:33" s="10" customFormat="1" ht="14.4" x14ac:dyDescent="0.3">
      <c r="B54" s="9"/>
      <c r="C54" s="9" t="s">
        <v>123</v>
      </c>
      <c r="D54" s="9"/>
      <c r="E54" s="9"/>
      <c r="F54" s="9"/>
      <c r="G54" s="9"/>
      <c r="H54" s="9"/>
      <c r="I54" s="9"/>
      <c r="J54" s="9"/>
      <c r="L54" s="11" t="s">
        <v>124</v>
      </c>
      <c r="M54" s="29">
        <f>SUM($M$55,$M$81:$M$83,$M$89)</f>
        <v>0</v>
      </c>
      <c r="N54" s="21"/>
      <c r="O54" s="21"/>
      <c r="P54" s="21"/>
      <c r="Q54" s="21"/>
      <c r="R54" s="21"/>
      <c r="S54" s="21"/>
      <c r="T54" s="21"/>
      <c r="U54" s="21"/>
      <c r="V54" s="21"/>
      <c r="W54" s="39">
        <f t="shared" ca="1" si="2"/>
        <v>0</v>
      </c>
      <c r="X54" s="39">
        <f t="shared" ca="1" si="3"/>
        <v>0</v>
      </c>
      <c r="Y54" s="38">
        <f>IF($Z55&gt;$Z54, IFERROR(MATCH($Z54, $Z55:$Z$175, 0)-1, ROW($Z$175)-ROW()), "")</f>
        <v>37</v>
      </c>
      <c r="Z54" s="38">
        <f t="shared" si="4"/>
        <v>1</v>
      </c>
      <c r="AA54" s="38" t="str">
        <f t="shared" ca="1" si="5"/>
        <v/>
      </c>
      <c r="AB54" s="37" t="str">
        <f t="shared" ca="1" si="10"/>
        <v/>
      </c>
      <c r="AC54" s="25" t="str">
        <f t="shared" ca="1" si="6"/>
        <v/>
      </c>
      <c r="AD54" s="25" t="str">
        <f t="shared" ca="1" si="7"/>
        <v/>
      </c>
      <c r="AE54" s="25" t="str">
        <f t="shared" ca="1" si="8"/>
        <v/>
      </c>
      <c r="AF54" s="42" t="str">
        <f t="shared" ca="1" si="11"/>
        <v/>
      </c>
      <c r="AG54" s="38" t="str">
        <f t="shared" ca="1" si="9"/>
        <v/>
      </c>
    </row>
    <row r="55" spans="2:33" s="10" customFormat="1" ht="15" customHeight="1" x14ac:dyDescent="0.3">
      <c r="B55" s="9"/>
      <c r="C55" s="9"/>
      <c r="D55" s="9" t="s">
        <v>55</v>
      </c>
      <c r="E55" s="9"/>
      <c r="F55" s="9"/>
      <c r="G55" s="9"/>
      <c r="H55" s="9"/>
      <c r="I55" s="9"/>
      <c r="J55" s="9"/>
      <c r="L55" s="11" t="s">
        <v>126</v>
      </c>
      <c r="M55" s="31">
        <f>SUM($M$56,$M$61,$M$66,$M$71,$M$76)</f>
        <v>0</v>
      </c>
      <c r="N55" s="21"/>
      <c r="O55" s="21"/>
      <c r="P55" s="21"/>
      <c r="Q55" s="21"/>
      <c r="R55" s="21"/>
      <c r="S55" s="21"/>
      <c r="T55" s="21"/>
      <c r="U55" s="21"/>
      <c r="V55" s="21"/>
      <c r="W55" s="39">
        <f t="shared" ca="1" si="2"/>
        <v>0</v>
      </c>
      <c r="X55" s="39">
        <f t="shared" ca="1" si="3"/>
        <v>0</v>
      </c>
      <c r="Y55" s="38">
        <f>IF($Z56&gt;$Z55, IFERROR(MATCH($Z55, $Z56:$Z$175, 0)-1, ROW($Z$175)-ROW()), "")</f>
        <v>25</v>
      </c>
      <c r="Z55" s="38">
        <f t="shared" si="4"/>
        <v>2</v>
      </c>
      <c r="AA55" s="38" t="str">
        <f t="shared" ca="1" si="5"/>
        <v/>
      </c>
      <c r="AB55" s="37" t="str">
        <f t="shared" ca="1" si="10"/>
        <v/>
      </c>
      <c r="AC55" s="25" t="str">
        <f t="shared" ca="1" si="6"/>
        <v/>
      </c>
      <c r="AD55" s="25" t="str">
        <f t="shared" ca="1" si="7"/>
        <v/>
      </c>
      <c r="AE55" s="25" t="str">
        <f t="shared" ca="1" si="8"/>
        <v/>
      </c>
      <c r="AF55" s="42" t="str">
        <f t="shared" ca="1" si="11"/>
        <v/>
      </c>
      <c r="AG55" s="38" t="str">
        <f t="shared" ca="1" si="9"/>
        <v/>
      </c>
    </row>
    <row r="56" spans="2:33" s="10" customFormat="1" ht="15" customHeight="1" x14ac:dyDescent="0.3">
      <c r="B56" s="9"/>
      <c r="C56" s="9"/>
      <c r="D56" s="9"/>
      <c r="E56" s="9" t="s">
        <v>56</v>
      </c>
      <c r="F56" s="9"/>
      <c r="G56" s="9"/>
      <c r="H56" s="9"/>
      <c r="I56" s="9"/>
      <c r="J56" s="9"/>
      <c r="L56" s="11" t="s">
        <v>127</v>
      </c>
      <c r="M56" s="32">
        <f>SUM($M$57:$M$60)</f>
        <v>0</v>
      </c>
      <c r="N56" s="21"/>
      <c r="O56" s="21"/>
      <c r="P56" s="21"/>
      <c r="Q56" s="21"/>
      <c r="R56" s="21"/>
      <c r="S56" s="21"/>
      <c r="T56" s="21"/>
      <c r="U56" s="21"/>
      <c r="V56" s="21"/>
      <c r="W56" s="39">
        <f t="shared" ca="1" si="2"/>
        <v>0</v>
      </c>
      <c r="X56" s="39">
        <f t="shared" ca="1" si="3"/>
        <v>0</v>
      </c>
      <c r="Y56" s="38">
        <f>IF($Z57&gt;$Z56, IFERROR(MATCH($Z56, $Z57:$Z$175, 0)-1, ROW($Z$175)-ROW()), "")</f>
        <v>4</v>
      </c>
      <c r="Z56" s="38">
        <f t="shared" si="4"/>
        <v>3</v>
      </c>
      <c r="AA56" s="38" t="str">
        <f t="shared" ca="1" si="5"/>
        <v/>
      </c>
      <c r="AB56" s="37" t="str">
        <f t="shared" ca="1" si="10"/>
        <v/>
      </c>
      <c r="AC56" s="25" t="str">
        <f t="shared" ca="1" si="6"/>
        <v/>
      </c>
      <c r="AD56" s="25" t="str">
        <f t="shared" ca="1" si="7"/>
        <v/>
      </c>
      <c r="AE56" s="25" t="str">
        <f t="shared" ca="1" si="8"/>
        <v/>
      </c>
      <c r="AF56" s="42" t="str">
        <f t="shared" ca="1" si="11"/>
        <v/>
      </c>
      <c r="AG56" s="38" t="str">
        <f t="shared" ca="1" si="9"/>
        <v/>
      </c>
    </row>
    <row r="57" spans="2:33" s="10" customFormat="1" ht="15" customHeight="1" x14ac:dyDescent="0.3">
      <c r="B57" s="9"/>
      <c r="C57" s="9"/>
      <c r="D57" s="9"/>
      <c r="E57" s="9"/>
      <c r="F57" s="9" t="s">
        <v>331</v>
      </c>
      <c r="G57" s="9"/>
      <c r="H57" s="9"/>
      <c r="I57" s="9"/>
      <c r="J57" s="9"/>
      <c r="L57" s="11">
        <v>62000</v>
      </c>
      <c r="M57" s="33"/>
      <c r="N57" s="21"/>
      <c r="O57" s="21"/>
      <c r="P57" s="21"/>
      <c r="Q57" s="21"/>
      <c r="R57" s="21"/>
      <c r="S57" s="21"/>
      <c r="T57" s="21"/>
      <c r="U57" s="21"/>
      <c r="V57" s="21"/>
      <c r="W57" s="39">
        <f t="shared" ca="1" si="2"/>
        <v>0</v>
      </c>
      <c r="X57" s="39">
        <f t="shared" ca="1" si="3"/>
        <v>0</v>
      </c>
      <c r="Y57" s="38" t="str">
        <f>IF($Z58&gt;$Z57, IFERROR(MATCH($Z57, $Z58:$Z$175, 0)-1, ROW($Z$175)-ROW()), "")</f>
        <v/>
      </c>
      <c r="Z57" s="38">
        <f t="shared" si="4"/>
        <v>4</v>
      </c>
      <c r="AA57" s="38" t="str">
        <f t="shared" ca="1" si="5"/>
        <v/>
      </c>
      <c r="AB57" s="37" t="str">
        <f t="shared" ca="1" si="10"/>
        <v/>
      </c>
      <c r="AC57" s="25" t="str">
        <f t="shared" ca="1" si="6"/>
        <v/>
      </c>
      <c r="AD57" s="25" t="str">
        <f t="shared" ca="1" si="7"/>
        <v/>
      </c>
      <c r="AE57" s="25" t="str">
        <f t="shared" ca="1" si="8"/>
        <v/>
      </c>
      <c r="AF57" s="42" t="str">
        <f t="shared" ca="1" si="11"/>
        <v/>
      </c>
      <c r="AG57" s="38" t="str">
        <f t="shared" ca="1" si="9"/>
        <v/>
      </c>
    </row>
    <row r="58" spans="2:33" s="10" customFormat="1" ht="15" customHeight="1" x14ac:dyDescent="0.3">
      <c r="B58" s="9"/>
      <c r="C58" s="9"/>
      <c r="D58" s="9"/>
      <c r="E58" s="9"/>
      <c r="F58" s="9" t="s">
        <v>332</v>
      </c>
      <c r="G58" s="9"/>
      <c r="H58" s="9"/>
      <c r="I58" s="9"/>
      <c r="J58" s="9"/>
      <c r="L58" s="11">
        <v>62001</v>
      </c>
      <c r="M58" s="33"/>
      <c r="N58" s="21"/>
      <c r="O58" s="21"/>
      <c r="P58" s="21"/>
      <c r="Q58" s="21"/>
      <c r="R58" s="21"/>
      <c r="S58" s="21"/>
      <c r="T58" s="21"/>
      <c r="U58" s="21"/>
      <c r="V58" s="21"/>
      <c r="W58" s="39">
        <f t="shared" ca="1" si="2"/>
        <v>0</v>
      </c>
      <c r="X58" s="39">
        <f t="shared" ca="1" si="3"/>
        <v>0</v>
      </c>
      <c r="Y58" s="38" t="str">
        <f>IF($Z59&gt;$Z58, IFERROR(MATCH($Z58, $Z59:$Z$175, 0)-1, ROW($Z$175)-ROW()), "")</f>
        <v/>
      </c>
      <c r="Z58" s="38">
        <f t="shared" si="4"/>
        <v>4</v>
      </c>
      <c r="AA58" s="38" t="str">
        <f t="shared" ca="1" si="5"/>
        <v/>
      </c>
      <c r="AB58" s="37" t="str">
        <f t="shared" ca="1" si="10"/>
        <v/>
      </c>
      <c r="AC58" s="25" t="str">
        <f t="shared" ca="1" si="6"/>
        <v/>
      </c>
      <c r="AD58" s="25" t="str">
        <f t="shared" ca="1" si="7"/>
        <v/>
      </c>
      <c r="AE58" s="25" t="str">
        <f t="shared" ca="1" si="8"/>
        <v/>
      </c>
      <c r="AF58" s="42" t="str">
        <f t="shared" ca="1" si="11"/>
        <v/>
      </c>
      <c r="AG58" s="38" t="str">
        <f t="shared" ca="1" si="9"/>
        <v/>
      </c>
    </row>
    <row r="59" spans="2:33" s="10" customFormat="1" ht="15" customHeight="1" x14ac:dyDescent="0.3">
      <c r="B59" s="9"/>
      <c r="C59" s="9"/>
      <c r="D59" s="9"/>
      <c r="E59" s="9"/>
      <c r="F59" s="9" t="s">
        <v>333</v>
      </c>
      <c r="G59" s="9"/>
      <c r="H59" s="9"/>
      <c r="I59" s="9"/>
      <c r="J59" s="9"/>
      <c r="L59" s="11">
        <v>62002</v>
      </c>
      <c r="M59" s="33"/>
      <c r="N59" s="21"/>
      <c r="O59" s="21"/>
      <c r="P59" s="21"/>
      <c r="Q59" s="21"/>
      <c r="R59" s="21"/>
      <c r="S59" s="21"/>
      <c r="T59" s="21"/>
      <c r="U59" s="21"/>
      <c r="V59" s="21"/>
      <c r="W59" s="39">
        <f t="shared" ca="1" si="2"/>
        <v>0</v>
      </c>
      <c r="X59" s="39">
        <f t="shared" ca="1" si="3"/>
        <v>0</v>
      </c>
      <c r="Y59" s="38" t="str">
        <f>IF($Z60&gt;$Z59, IFERROR(MATCH($Z59, $Z60:$Z$175, 0)-1, ROW($Z$175)-ROW()), "")</f>
        <v/>
      </c>
      <c r="Z59" s="38">
        <f t="shared" si="4"/>
        <v>4</v>
      </c>
      <c r="AA59" s="38" t="str">
        <f t="shared" ca="1" si="5"/>
        <v/>
      </c>
      <c r="AB59" s="37" t="str">
        <f t="shared" ca="1" si="10"/>
        <v/>
      </c>
      <c r="AC59" s="25" t="str">
        <f t="shared" ca="1" si="6"/>
        <v/>
      </c>
      <c r="AD59" s="25" t="str">
        <f t="shared" ca="1" si="7"/>
        <v/>
      </c>
      <c r="AE59" s="25" t="str">
        <f t="shared" ca="1" si="8"/>
        <v/>
      </c>
      <c r="AF59" s="42" t="str">
        <f t="shared" ca="1" si="11"/>
        <v/>
      </c>
      <c r="AG59" s="38" t="str">
        <f t="shared" ca="1" si="9"/>
        <v/>
      </c>
    </row>
    <row r="60" spans="2:33" s="10" customFormat="1" ht="15" customHeight="1" x14ac:dyDescent="0.3">
      <c r="B60" s="9"/>
      <c r="C60" s="9"/>
      <c r="D60" s="9"/>
      <c r="E60" s="9"/>
      <c r="F60" s="9" t="s">
        <v>334</v>
      </c>
      <c r="G60" s="9"/>
      <c r="H60" s="9"/>
      <c r="I60" s="9"/>
      <c r="J60" s="9"/>
      <c r="L60" s="11">
        <v>62003</v>
      </c>
      <c r="M60" s="33"/>
      <c r="N60" s="21"/>
      <c r="O60" s="21"/>
      <c r="P60" s="21"/>
      <c r="Q60" s="21"/>
      <c r="R60" s="21"/>
      <c r="S60" s="21"/>
      <c r="T60" s="21"/>
      <c r="U60" s="21"/>
      <c r="V60" s="21"/>
      <c r="W60" s="39">
        <f t="shared" ca="1" si="2"/>
        <v>0</v>
      </c>
      <c r="X60" s="39">
        <f t="shared" ca="1" si="3"/>
        <v>0</v>
      </c>
      <c r="Y60" s="38" t="str">
        <f>IF($Z61&gt;$Z60, IFERROR(MATCH($Z60, $Z61:$Z$175, 0)-1, ROW($Z$175)-ROW()), "")</f>
        <v/>
      </c>
      <c r="Z60" s="38">
        <f t="shared" si="4"/>
        <v>4</v>
      </c>
      <c r="AA60" s="38" t="str">
        <f t="shared" ca="1" si="5"/>
        <v/>
      </c>
      <c r="AB60" s="37" t="str">
        <f t="shared" ca="1" si="10"/>
        <v/>
      </c>
      <c r="AC60" s="25" t="str">
        <f t="shared" ca="1" si="6"/>
        <v/>
      </c>
      <c r="AD60" s="25" t="str">
        <f t="shared" ca="1" si="7"/>
        <v/>
      </c>
      <c r="AE60" s="25" t="str">
        <f t="shared" ca="1" si="8"/>
        <v/>
      </c>
      <c r="AF60" s="42" t="str">
        <f t="shared" ca="1" si="11"/>
        <v/>
      </c>
      <c r="AG60" s="38" t="str">
        <f t="shared" ca="1" si="9"/>
        <v/>
      </c>
    </row>
    <row r="61" spans="2:33" s="10" customFormat="1" ht="15" customHeight="1" x14ac:dyDescent="0.3">
      <c r="B61" s="9"/>
      <c r="C61" s="9"/>
      <c r="D61" s="9"/>
      <c r="E61" s="9" t="s">
        <v>57</v>
      </c>
      <c r="F61" s="9"/>
      <c r="G61" s="9"/>
      <c r="H61" s="9"/>
      <c r="I61" s="9"/>
      <c r="J61" s="9"/>
      <c r="L61" s="11" t="s">
        <v>128</v>
      </c>
      <c r="M61" s="32">
        <f>SUM($M$62:$M$65)</f>
        <v>0</v>
      </c>
      <c r="N61" s="21"/>
      <c r="O61" s="21"/>
      <c r="P61" s="21"/>
      <c r="Q61" s="21"/>
      <c r="R61" s="21"/>
      <c r="S61" s="21"/>
      <c r="T61" s="21"/>
      <c r="U61" s="21"/>
      <c r="V61" s="21"/>
      <c r="W61" s="39">
        <f t="shared" ca="1" si="2"/>
        <v>0</v>
      </c>
      <c r="X61" s="39">
        <f t="shared" ca="1" si="3"/>
        <v>0</v>
      </c>
      <c r="Y61" s="38">
        <f>IF($Z62&gt;$Z61, IFERROR(MATCH($Z61, $Z62:$Z$175, 0)-1, ROW($Z$175)-ROW()), "")</f>
        <v>4</v>
      </c>
      <c r="Z61" s="38">
        <f t="shared" si="4"/>
        <v>3</v>
      </c>
      <c r="AA61" s="38" t="str">
        <f t="shared" ca="1" si="5"/>
        <v/>
      </c>
      <c r="AB61" s="37" t="str">
        <f t="shared" ca="1" si="10"/>
        <v/>
      </c>
      <c r="AC61" s="25" t="str">
        <f t="shared" ca="1" si="6"/>
        <v/>
      </c>
      <c r="AD61" s="25" t="str">
        <f t="shared" ca="1" si="7"/>
        <v/>
      </c>
      <c r="AE61" s="25" t="str">
        <f t="shared" ca="1" si="8"/>
        <v/>
      </c>
      <c r="AF61" s="42" t="str">
        <f t="shared" ca="1" si="11"/>
        <v/>
      </c>
      <c r="AG61" s="38" t="str">
        <f t="shared" ca="1" si="9"/>
        <v/>
      </c>
    </row>
    <row r="62" spans="2:33" s="10" customFormat="1" ht="15" customHeight="1" x14ac:dyDescent="0.3">
      <c r="B62" s="9"/>
      <c r="C62" s="9"/>
      <c r="D62" s="9"/>
      <c r="E62" s="9"/>
      <c r="F62" s="9" t="s">
        <v>331</v>
      </c>
      <c r="G62" s="9"/>
      <c r="H62" s="9"/>
      <c r="I62" s="9"/>
      <c r="J62" s="9"/>
      <c r="L62" s="11">
        <v>62010</v>
      </c>
      <c r="M62" s="33"/>
      <c r="N62" s="21"/>
      <c r="O62" s="21"/>
      <c r="P62" s="21"/>
      <c r="Q62" s="21"/>
      <c r="R62" s="21"/>
      <c r="S62" s="21"/>
      <c r="T62" s="21"/>
      <c r="U62" s="21"/>
      <c r="V62" s="21"/>
      <c r="W62" s="39">
        <f t="shared" ca="1" si="2"/>
        <v>0</v>
      </c>
      <c r="X62" s="39">
        <f t="shared" ca="1" si="3"/>
        <v>0</v>
      </c>
      <c r="Y62" s="38" t="str">
        <f>IF($Z63&gt;$Z62, IFERROR(MATCH($Z62, $Z63:$Z$175, 0)-1, ROW($Z$175)-ROW()), "")</f>
        <v/>
      </c>
      <c r="Z62" s="38">
        <f t="shared" si="4"/>
        <v>4</v>
      </c>
      <c r="AA62" s="38" t="str">
        <f t="shared" ca="1" si="5"/>
        <v/>
      </c>
      <c r="AB62" s="37" t="str">
        <f t="shared" ca="1" si="10"/>
        <v/>
      </c>
      <c r="AC62" s="25" t="str">
        <f t="shared" ca="1" si="6"/>
        <v/>
      </c>
      <c r="AD62" s="25" t="str">
        <f t="shared" ca="1" si="7"/>
        <v/>
      </c>
      <c r="AE62" s="25" t="str">
        <f t="shared" ca="1" si="8"/>
        <v/>
      </c>
      <c r="AF62" s="42" t="str">
        <f t="shared" ca="1" si="11"/>
        <v/>
      </c>
      <c r="AG62" s="38" t="str">
        <f t="shared" ca="1" si="9"/>
        <v/>
      </c>
    </row>
    <row r="63" spans="2:33" s="10" customFormat="1" ht="15" customHeight="1" x14ac:dyDescent="0.3">
      <c r="B63" s="9"/>
      <c r="C63" s="9"/>
      <c r="D63" s="9"/>
      <c r="E63" s="9"/>
      <c r="F63" s="9" t="s">
        <v>332</v>
      </c>
      <c r="G63" s="9"/>
      <c r="H63" s="9"/>
      <c r="I63" s="9"/>
      <c r="J63" s="9"/>
      <c r="L63" s="11">
        <v>62011</v>
      </c>
      <c r="M63" s="33"/>
      <c r="N63" s="21"/>
      <c r="O63" s="21"/>
      <c r="P63" s="21"/>
      <c r="Q63" s="21"/>
      <c r="R63" s="21"/>
      <c r="S63" s="21"/>
      <c r="T63" s="21"/>
      <c r="U63" s="21"/>
      <c r="V63" s="21"/>
      <c r="W63" s="39">
        <f t="shared" ca="1" si="2"/>
        <v>0</v>
      </c>
      <c r="X63" s="39">
        <f t="shared" ca="1" si="3"/>
        <v>0</v>
      </c>
      <c r="Y63" s="38" t="str">
        <f>IF($Z64&gt;$Z63, IFERROR(MATCH($Z63, $Z64:$Z$175, 0)-1, ROW($Z$175)-ROW()), "")</f>
        <v/>
      </c>
      <c r="Z63" s="38">
        <f t="shared" si="4"/>
        <v>4</v>
      </c>
      <c r="AA63" s="38" t="str">
        <f t="shared" ca="1" si="5"/>
        <v/>
      </c>
      <c r="AB63" s="37" t="str">
        <f t="shared" ca="1" si="10"/>
        <v/>
      </c>
      <c r="AC63" s="25" t="str">
        <f t="shared" ca="1" si="6"/>
        <v/>
      </c>
      <c r="AD63" s="25" t="str">
        <f t="shared" ca="1" si="7"/>
        <v/>
      </c>
      <c r="AE63" s="25" t="str">
        <f t="shared" ca="1" si="8"/>
        <v/>
      </c>
      <c r="AF63" s="42" t="str">
        <f t="shared" ca="1" si="11"/>
        <v/>
      </c>
      <c r="AG63" s="38" t="str">
        <f t="shared" ca="1" si="9"/>
        <v/>
      </c>
    </row>
    <row r="64" spans="2:33" s="10" customFormat="1" ht="15" customHeight="1" x14ac:dyDescent="0.3">
      <c r="B64" s="9"/>
      <c r="C64" s="9"/>
      <c r="D64" s="9"/>
      <c r="E64" s="9"/>
      <c r="F64" s="9" t="s">
        <v>333</v>
      </c>
      <c r="G64" s="9"/>
      <c r="H64" s="9"/>
      <c r="I64" s="9"/>
      <c r="J64" s="9"/>
      <c r="L64" s="11">
        <v>62012</v>
      </c>
      <c r="M64" s="33"/>
      <c r="N64" s="21"/>
      <c r="O64" s="21"/>
      <c r="P64" s="21"/>
      <c r="Q64" s="21"/>
      <c r="R64" s="21"/>
      <c r="S64" s="21"/>
      <c r="T64" s="21"/>
      <c r="U64" s="21"/>
      <c r="V64" s="21"/>
      <c r="W64" s="39">
        <f t="shared" ca="1" si="2"/>
        <v>0</v>
      </c>
      <c r="X64" s="39">
        <f t="shared" ca="1" si="3"/>
        <v>0</v>
      </c>
      <c r="Y64" s="38" t="str">
        <f>IF($Z65&gt;$Z64, IFERROR(MATCH($Z64, $Z65:$Z$175, 0)-1, ROW($Z$175)-ROW()), "")</f>
        <v/>
      </c>
      <c r="Z64" s="38">
        <f t="shared" si="4"/>
        <v>4</v>
      </c>
      <c r="AA64" s="38" t="str">
        <f t="shared" ca="1" si="5"/>
        <v/>
      </c>
      <c r="AB64" s="37" t="str">
        <f t="shared" ca="1" si="10"/>
        <v/>
      </c>
      <c r="AC64" s="25" t="str">
        <f t="shared" ca="1" si="6"/>
        <v/>
      </c>
      <c r="AD64" s="25" t="str">
        <f t="shared" ca="1" si="7"/>
        <v/>
      </c>
      <c r="AE64" s="25" t="str">
        <f t="shared" ca="1" si="8"/>
        <v/>
      </c>
      <c r="AF64" s="42" t="str">
        <f t="shared" ca="1" si="11"/>
        <v/>
      </c>
      <c r="AG64" s="38" t="str">
        <f t="shared" ca="1" si="9"/>
        <v/>
      </c>
    </row>
    <row r="65" spans="2:33" s="10" customFormat="1" ht="15" customHeight="1" x14ac:dyDescent="0.3">
      <c r="B65" s="9"/>
      <c r="C65" s="9"/>
      <c r="D65" s="9"/>
      <c r="E65" s="9"/>
      <c r="F65" s="9" t="s">
        <v>334</v>
      </c>
      <c r="G65" s="9"/>
      <c r="H65" s="9"/>
      <c r="I65" s="9"/>
      <c r="J65" s="9"/>
      <c r="L65" s="11">
        <v>62013</v>
      </c>
      <c r="M65" s="33"/>
      <c r="N65" s="21"/>
      <c r="O65" s="21"/>
      <c r="P65" s="21"/>
      <c r="Q65" s="21"/>
      <c r="R65" s="21"/>
      <c r="S65" s="21"/>
      <c r="T65" s="21"/>
      <c r="U65" s="21"/>
      <c r="V65" s="21"/>
      <c r="W65" s="39">
        <f t="shared" ca="1" si="2"/>
        <v>0</v>
      </c>
      <c r="X65" s="39">
        <f t="shared" ca="1" si="3"/>
        <v>0</v>
      </c>
      <c r="Y65" s="38" t="str">
        <f>IF($Z66&gt;$Z65, IFERROR(MATCH($Z65, $Z66:$Z$175, 0)-1, ROW($Z$175)-ROW()), "")</f>
        <v/>
      </c>
      <c r="Z65" s="38">
        <f t="shared" si="4"/>
        <v>4</v>
      </c>
      <c r="AA65" s="38" t="str">
        <f t="shared" ca="1" si="5"/>
        <v/>
      </c>
      <c r="AB65" s="37" t="str">
        <f t="shared" ca="1" si="10"/>
        <v/>
      </c>
      <c r="AC65" s="25" t="str">
        <f t="shared" ca="1" si="6"/>
        <v/>
      </c>
      <c r="AD65" s="25" t="str">
        <f t="shared" ca="1" si="7"/>
        <v/>
      </c>
      <c r="AE65" s="25" t="str">
        <f t="shared" ca="1" si="8"/>
        <v/>
      </c>
      <c r="AF65" s="42" t="str">
        <f t="shared" ca="1" si="11"/>
        <v/>
      </c>
      <c r="AG65" s="38" t="str">
        <f t="shared" ca="1" si="9"/>
        <v/>
      </c>
    </row>
    <row r="66" spans="2:33" s="10" customFormat="1" ht="15" customHeight="1" x14ac:dyDescent="0.3">
      <c r="B66" s="9"/>
      <c r="C66" s="9"/>
      <c r="D66" s="9"/>
      <c r="E66" s="9" t="s">
        <v>58</v>
      </c>
      <c r="F66" s="9"/>
      <c r="G66" s="9"/>
      <c r="H66" s="9"/>
      <c r="I66" s="9"/>
      <c r="J66" s="9"/>
      <c r="L66" s="11" t="s">
        <v>129</v>
      </c>
      <c r="M66" s="32">
        <f>SUM($M$67:$M$70)</f>
        <v>0</v>
      </c>
      <c r="N66" s="21"/>
      <c r="O66" s="21"/>
      <c r="P66" s="21"/>
      <c r="Q66" s="21"/>
      <c r="R66" s="21"/>
      <c r="S66" s="21"/>
      <c r="T66" s="21"/>
      <c r="U66" s="21"/>
      <c r="V66" s="21"/>
      <c r="W66" s="39">
        <f t="shared" ca="1" si="2"/>
        <v>0</v>
      </c>
      <c r="X66" s="39">
        <f t="shared" ca="1" si="3"/>
        <v>0</v>
      </c>
      <c r="Y66" s="38">
        <f>IF($Z67&gt;$Z66, IFERROR(MATCH($Z66, $Z67:$Z$175, 0)-1, ROW($Z$175)-ROW()), "")</f>
        <v>4</v>
      </c>
      <c r="Z66" s="38">
        <f t="shared" si="4"/>
        <v>3</v>
      </c>
      <c r="AA66" s="38" t="str">
        <f t="shared" ca="1" si="5"/>
        <v/>
      </c>
      <c r="AB66" s="37" t="str">
        <f t="shared" ca="1" si="10"/>
        <v/>
      </c>
      <c r="AC66" s="25" t="str">
        <f t="shared" ca="1" si="6"/>
        <v/>
      </c>
      <c r="AD66" s="25" t="str">
        <f t="shared" ca="1" si="7"/>
        <v/>
      </c>
      <c r="AE66" s="25" t="str">
        <f t="shared" ca="1" si="8"/>
        <v/>
      </c>
      <c r="AF66" s="42" t="str">
        <f t="shared" ca="1" si="11"/>
        <v/>
      </c>
      <c r="AG66" s="38" t="str">
        <f t="shared" ca="1" si="9"/>
        <v/>
      </c>
    </row>
    <row r="67" spans="2:33" s="10" customFormat="1" ht="15" customHeight="1" x14ac:dyDescent="0.3">
      <c r="B67" s="9"/>
      <c r="C67" s="9"/>
      <c r="D67" s="9"/>
      <c r="E67" s="9"/>
      <c r="F67" s="9" t="s">
        <v>331</v>
      </c>
      <c r="G67" s="9"/>
      <c r="H67" s="9"/>
      <c r="I67" s="9"/>
      <c r="J67" s="9"/>
      <c r="L67" s="11">
        <v>62020</v>
      </c>
      <c r="M67" s="33"/>
      <c r="N67" s="21"/>
      <c r="O67" s="21"/>
      <c r="P67" s="21"/>
      <c r="Q67" s="21"/>
      <c r="R67" s="21"/>
      <c r="S67" s="21"/>
      <c r="T67" s="21"/>
      <c r="U67" s="21"/>
      <c r="V67" s="21"/>
      <c r="W67" s="39">
        <f t="shared" ca="1" si="2"/>
        <v>0</v>
      </c>
      <c r="X67" s="39">
        <f t="shared" ca="1" si="3"/>
        <v>0</v>
      </c>
      <c r="Y67" s="38" t="str">
        <f>IF($Z68&gt;$Z67, IFERROR(MATCH($Z67, $Z68:$Z$175, 0)-1, ROW($Z$175)-ROW()), "")</f>
        <v/>
      </c>
      <c r="Z67" s="38">
        <f t="shared" si="4"/>
        <v>4</v>
      </c>
      <c r="AA67" s="38" t="str">
        <f t="shared" ca="1" si="5"/>
        <v/>
      </c>
      <c r="AB67" s="37" t="str">
        <f t="shared" ca="1" si="10"/>
        <v/>
      </c>
      <c r="AC67" s="25" t="str">
        <f t="shared" ca="1" si="6"/>
        <v/>
      </c>
      <c r="AD67" s="25" t="str">
        <f t="shared" ca="1" si="7"/>
        <v/>
      </c>
      <c r="AE67" s="25" t="str">
        <f t="shared" ca="1" si="8"/>
        <v/>
      </c>
      <c r="AF67" s="42" t="str">
        <f t="shared" ca="1" si="11"/>
        <v/>
      </c>
      <c r="AG67" s="38" t="str">
        <f t="shared" ca="1" si="9"/>
        <v/>
      </c>
    </row>
    <row r="68" spans="2:33" s="10" customFormat="1" ht="15" customHeight="1" x14ac:dyDescent="0.3">
      <c r="B68" s="9"/>
      <c r="C68" s="9"/>
      <c r="D68" s="9"/>
      <c r="E68" s="9"/>
      <c r="F68" s="9" t="s">
        <v>332</v>
      </c>
      <c r="G68" s="9"/>
      <c r="H68" s="9"/>
      <c r="I68" s="9"/>
      <c r="J68" s="9"/>
      <c r="L68" s="11">
        <v>62021</v>
      </c>
      <c r="M68" s="33"/>
      <c r="N68" s="21"/>
      <c r="O68" s="21"/>
      <c r="P68" s="21"/>
      <c r="Q68" s="21"/>
      <c r="R68" s="21"/>
      <c r="S68" s="21"/>
      <c r="T68" s="21"/>
      <c r="U68" s="21"/>
      <c r="V68" s="21"/>
      <c r="W68" s="39">
        <f t="shared" ca="1" si="2"/>
        <v>0</v>
      </c>
      <c r="X68" s="39">
        <f t="shared" ca="1" si="3"/>
        <v>0</v>
      </c>
      <c r="Y68" s="38" t="str">
        <f>IF($Z69&gt;$Z68, IFERROR(MATCH($Z68, $Z69:$Z$175, 0)-1, ROW($Z$175)-ROW()), "")</f>
        <v/>
      </c>
      <c r="Z68" s="38">
        <f t="shared" si="4"/>
        <v>4</v>
      </c>
      <c r="AA68" s="38" t="str">
        <f t="shared" ca="1" si="5"/>
        <v/>
      </c>
      <c r="AB68" s="37" t="str">
        <f t="shared" ca="1" si="10"/>
        <v/>
      </c>
      <c r="AC68" s="25" t="str">
        <f t="shared" ca="1" si="6"/>
        <v/>
      </c>
      <c r="AD68" s="25" t="str">
        <f t="shared" ca="1" si="7"/>
        <v/>
      </c>
      <c r="AE68" s="25" t="str">
        <f t="shared" ca="1" si="8"/>
        <v/>
      </c>
      <c r="AF68" s="42" t="str">
        <f t="shared" ca="1" si="11"/>
        <v/>
      </c>
      <c r="AG68" s="38" t="str">
        <f t="shared" ca="1" si="9"/>
        <v/>
      </c>
    </row>
    <row r="69" spans="2:33" s="10" customFormat="1" ht="15" customHeight="1" x14ac:dyDescent="0.3">
      <c r="B69" s="9"/>
      <c r="C69" s="9"/>
      <c r="D69" s="9"/>
      <c r="E69" s="9"/>
      <c r="F69" s="9" t="s">
        <v>333</v>
      </c>
      <c r="G69" s="9"/>
      <c r="H69" s="9"/>
      <c r="I69" s="9"/>
      <c r="J69" s="9"/>
      <c r="L69" s="11">
        <v>62022</v>
      </c>
      <c r="M69" s="33"/>
      <c r="N69" s="21"/>
      <c r="O69" s="21"/>
      <c r="P69" s="21"/>
      <c r="Q69" s="21"/>
      <c r="R69" s="21"/>
      <c r="S69" s="21"/>
      <c r="T69" s="21"/>
      <c r="U69" s="21"/>
      <c r="V69" s="21"/>
      <c r="W69" s="39">
        <f t="shared" ca="1" si="2"/>
        <v>0</v>
      </c>
      <c r="X69" s="39">
        <f t="shared" ca="1" si="3"/>
        <v>0</v>
      </c>
      <c r="Y69" s="38" t="str">
        <f>IF($Z70&gt;$Z69, IFERROR(MATCH($Z69, $Z70:$Z$175, 0)-1, ROW($Z$175)-ROW()), "")</f>
        <v/>
      </c>
      <c r="Z69" s="38">
        <f t="shared" si="4"/>
        <v>4</v>
      </c>
      <c r="AA69" s="38" t="str">
        <f t="shared" ca="1" si="5"/>
        <v/>
      </c>
      <c r="AB69" s="37" t="str">
        <f t="shared" ref="AB69:AB100" ca="1" si="12">IF(ISTEXT($M69), IFERROR(IF(SEARCH(".", $M69)&lt;&gt;0, Fout_punt),Fout_geen_getal), IF($M69&lt;&gt;$X69, Fout_som&amp;TEXT($X69,"# ##0,00 €"), ""))</f>
        <v/>
      </c>
      <c r="AC69" s="25" t="str">
        <f t="shared" ca="1" si="6"/>
        <v/>
      </c>
      <c r="AD69" s="25" t="str">
        <f t="shared" ca="1" si="7"/>
        <v/>
      </c>
      <c r="AE69" s="25" t="str">
        <f t="shared" ca="1" si="8"/>
        <v/>
      </c>
      <c r="AF69" s="42" t="str">
        <f t="shared" ref="AF69:AF100" ca="1" si="13">IF($Y69&lt;&gt;"", IF(SUMIF(OFFSET($Z69, 1, 0, $Y69), "&gt;"&amp;$Z69, OFFSET($AA69, 1, 0, $Y69))&lt;&gt;0, IFERROR(Waarschuwing_1&amp;_xlfn.TEXTJOIN(" &amp; ", TRUE, OFFSET($AA69,1,0,$Y69))&amp;Waarschuwing_2, Waarschuwing_legacy), ""), "")</f>
        <v/>
      </c>
      <c r="AG69" s="38" t="str">
        <f t="shared" ca="1" si="9"/>
        <v/>
      </c>
    </row>
    <row r="70" spans="2:33" s="10" customFormat="1" ht="15" customHeight="1" x14ac:dyDescent="0.3">
      <c r="B70" s="9"/>
      <c r="C70" s="9"/>
      <c r="D70" s="9"/>
      <c r="E70" s="9"/>
      <c r="F70" s="9" t="s">
        <v>334</v>
      </c>
      <c r="G70" s="9"/>
      <c r="H70" s="9"/>
      <c r="I70" s="9"/>
      <c r="J70" s="9"/>
      <c r="L70" s="11">
        <v>62023</v>
      </c>
      <c r="M70" s="33"/>
      <c r="N70" s="21"/>
      <c r="O70" s="21"/>
      <c r="P70" s="21"/>
      <c r="Q70" s="21"/>
      <c r="R70" s="21"/>
      <c r="S70" s="21"/>
      <c r="T70" s="21"/>
      <c r="U70" s="21"/>
      <c r="V70" s="21"/>
      <c r="W70" s="39">
        <f t="shared" ref="W70:W133" ca="1" si="14">IF($Y70&lt;&gt;"", SUMIF(OFFSET($Z70, 1, 0, $Y70), $Z70+1, OFFSET($M70, 1, 0, $Y70)), $M70)</f>
        <v>0</v>
      </c>
      <c r="X70" s="39">
        <f t="shared" ref="X70:X133" ca="1" si="15">IF($W70&lt;&gt;0, $W70, $M70)</f>
        <v>0</v>
      </c>
      <c r="Y70" s="38" t="str">
        <f>IF($Z71&gt;$Z70, IFERROR(MATCH($Z70, $Z71:$Z$175, 0)-1, ROW($Z$175)-ROW()), "")</f>
        <v/>
      </c>
      <c r="Z70" s="38">
        <f t="shared" ref="Z70:Z133" si="16">IF(C70&lt;&gt;"",1,IF(D70&lt;&gt;"",2,IF(E70&lt;&gt;"",3,IF(F70&lt;&gt;"",4,IF(G70&lt;&gt;"",5,IF(H70&lt;&gt;"",6,IF(I70&lt;&gt;"",7,IF(J70&lt;&gt;"",8))))))))</f>
        <v>4</v>
      </c>
      <c r="AA70" s="38" t="str">
        <f t="shared" ref="AA70:AA133" ca="1" si="17">IF($AB70&lt;&gt;"", ROW(), "")</f>
        <v/>
      </c>
      <c r="AB70" s="37" t="str">
        <f t="shared" ca="1" si="12"/>
        <v/>
      </c>
      <c r="AC70" s="25" t="str">
        <f t="shared" ref="AC70:AC133" ca="1" si="18">IF($AD70&lt;&gt;"", ROW(), "")</f>
        <v/>
      </c>
      <c r="AD70" s="25" t="str">
        <f t="shared" ref="AD70:AD133" ca="1" si="19">IF($W70&lt;&gt;$X70, Info_lege_velden, "")</f>
        <v/>
      </c>
      <c r="AE70" s="25" t="str">
        <f t="shared" ref="AE70:AE133" ca="1" si="20">IF($AF70&lt;&gt;"", ROW(), "")</f>
        <v/>
      </c>
      <c r="AF70" s="42" t="str">
        <f t="shared" ca="1" si="13"/>
        <v/>
      </c>
      <c r="AG70" s="38" t="str">
        <f t="shared" ref="AG70:AG133" ca="1" si="21">IF($AB70&lt;&gt;"", $AB70, IF($AD70&lt;&gt;"", $AD70, IF($AF70&lt;&gt;"", $AF70, "")))</f>
        <v/>
      </c>
    </row>
    <row r="71" spans="2:33" s="10" customFormat="1" ht="15" customHeight="1" x14ac:dyDescent="0.3">
      <c r="B71" s="9"/>
      <c r="C71" s="9"/>
      <c r="D71" s="9"/>
      <c r="E71" s="9" t="s">
        <v>59</v>
      </c>
      <c r="F71" s="9"/>
      <c r="G71" s="9"/>
      <c r="H71" s="9"/>
      <c r="I71" s="9"/>
      <c r="J71" s="9"/>
      <c r="L71" s="11">
        <v>6203</v>
      </c>
      <c r="M71" s="32">
        <f>SUM($M$72:$M$75)</f>
        <v>0</v>
      </c>
      <c r="N71" s="21"/>
      <c r="O71" s="21"/>
      <c r="P71" s="21"/>
      <c r="Q71" s="21"/>
      <c r="R71" s="21"/>
      <c r="S71" s="21"/>
      <c r="T71" s="21"/>
      <c r="U71" s="21"/>
      <c r="V71" s="21"/>
      <c r="W71" s="39">
        <f t="shared" ca="1" si="14"/>
        <v>0</v>
      </c>
      <c r="X71" s="39">
        <f t="shared" ca="1" si="15"/>
        <v>0</v>
      </c>
      <c r="Y71" s="38">
        <f>IF($Z72&gt;$Z71, IFERROR(MATCH($Z71, $Z72:$Z$175, 0)-1, ROW($Z$175)-ROW()), "")</f>
        <v>4</v>
      </c>
      <c r="Z71" s="38">
        <f t="shared" si="16"/>
        <v>3</v>
      </c>
      <c r="AA71" s="38" t="str">
        <f t="shared" ca="1" si="17"/>
        <v/>
      </c>
      <c r="AB71" s="37" t="str">
        <f t="shared" ca="1" si="12"/>
        <v/>
      </c>
      <c r="AC71" s="25" t="str">
        <f t="shared" ca="1" si="18"/>
        <v/>
      </c>
      <c r="AD71" s="25" t="str">
        <f t="shared" ca="1" si="19"/>
        <v/>
      </c>
      <c r="AE71" s="25" t="str">
        <f t="shared" ca="1" si="20"/>
        <v/>
      </c>
      <c r="AF71" s="42" t="str">
        <f t="shared" ca="1" si="13"/>
        <v/>
      </c>
      <c r="AG71" s="38" t="str">
        <f t="shared" ca="1" si="21"/>
        <v/>
      </c>
    </row>
    <row r="72" spans="2:33" s="10" customFormat="1" ht="15" customHeight="1" x14ac:dyDescent="0.3">
      <c r="B72" s="9"/>
      <c r="C72" s="9"/>
      <c r="D72" s="9"/>
      <c r="E72" s="9"/>
      <c r="F72" s="9" t="s">
        <v>331</v>
      </c>
      <c r="G72" s="9"/>
      <c r="H72" s="9"/>
      <c r="I72" s="9"/>
      <c r="J72" s="9"/>
      <c r="L72" s="11">
        <v>62030</v>
      </c>
      <c r="M72" s="33"/>
      <c r="N72" s="21"/>
      <c r="O72" s="21"/>
      <c r="P72" s="21"/>
      <c r="Q72" s="21"/>
      <c r="R72" s="21"/>
      <c r="S72" s="21"/>
      <c r="T72" s="21"/>
      <c r="U72" s="21"/>
      <c r="V72" s="21"/>
      <c r="W72" s="39">
        <f t="shared" ca="1" si="14"/>
        <v>0</v>
      </c>
      <c r="X72" s="39">
        <f t="shared" ca="1" si="15"/>
        <v>0</v>
      </c>
      <c r="Y72" s="38" t="str">
        <f>IF($Z73&gt;$Z72, IFERROR(MATCH($Z72, $Z73:$Z$175, 0)-1, ROW($Z$175)-ROW()), "")</f>
        <v/>
      </c>
      <c r="Z72" s="38">
        <f t="shared" si="16"/>
        <v>4</v>
      </c>
      <c r="AA72" s="38" t="str">
        <f t="shared" ca="1" si="17"/>
        <v/>
      </c>
      <c r="AB72" s="37" t="str">
        <f t="shared" ca="1" si="12"/>
        <v/>
      </c>
      <c r="AC72" s="25" t="str">
        <f t="shared" ca="1" si="18"/>
        <v/>
      </c>
      <c r="AD72" s="25" t="str">
        <f t="shared" ca="1" si="19"/>
        <v/>
      </c>
      <c r="AE72" s="25" t="str">
        <f t="shared" ca="1" si="20"/>
        <v/>
      </c>
      <c r="AF72" s="42" t="str">
        <f t="shared" ca="1" si="13"/>
        <v/>
      </c>
      <c r="AG72" s="38" t="str">
        <f t="shared" ca="1" si="21"/>
        <v/>
      </c>
    </row>
    <row r="73" spans="2:33" s="10" customFormat="1" ht="15" customHeight="1" x14ac:dyDescent="0.3">
      <c r="B73" s="9"/>
      <c r="C73" s="9"/>
      <c r="D73" s="9"/>
      <c r="E73" s="9"/>
      <c r="F73" s="9" t="s">
        <v>332</v>
      </c>
      <c r="G73" s="9"/>
      <c r="H73" s="9"/>
      <c r="I73" s="9"/>
      <c r="J73" s="9"/>
      <c r="L73" s="11">
        <v>62031</v>
      </c>
      <c r="M73" s="33"/>
      <c r="N73" s="21"/>
      <c r="O73" s="21"/>
      <c r="P73" s="21"/>
      <c r="Q73" s="21"/>
      <c r="R73" s="21"/>
      <c r="S73" s="21"/>
      <c r="T73" s="21"/>
      <c r="U73" s="21"/>
      <c r="V73" s="21"/>
      <c r="W73" s="39">
        <f t="shared" ca="1" si="14"/>
        <v>0</v>
      </c>
      <c r="X73" s="39">
        <f t="shared" ca="1" si="15"/>
        <v>0</v>
      </c>
      <c r="Y73" s="38" t="str">
        <f>IF($Z74&gt;$Z73, IFERROR(MATCH($Z73, $Z74:$Z$175, 0)-1, ROW($Z$175)-ROW()), "")</f>
        <v/>
      </c>
      <c r="Z73" s="38">
        <f t="shared" si="16"/>
        <v>4</v>
      </c>
      <c r="AA73" s="38" t="str">
        <f t="shared" ca="1" si="17"/>
        <v/>
      </c>
      <c r="AB73" s="37" t="str">
        <f t="shared" ca="1" si="12"/>
        <v/>
      </c>
      <c r="AC73" s="25" t="str">
        <f t="shared" ca="1" si="18"/>
        <v/>
      </c>
      <c r="AD73" s="25" t="str">
        <f t="shared" ca="1" si="19"/>
        <v/>
      </c>
      <c r="AE73" s="25" t="str">
        <f t="shared" ca="1" si="20"/>
        <v/>
      </c>
      <c r="AF73" s="42" t="str">
        <f t="shared" ca="1" si="13"/>
        <v/>
      </c>
      <c r="AG73" s="38" t="str">
        <f t="shared" ca="1" si="21"/>
        <v/>
      </c>
    </row>
    <row r="74" spans="2:33" s="10" customFormat="1" ht="15" customHeight="1" x14ac:dyDescent="0.3">
      <c r="B74" s="9"/>
      <c r="C74" s="9"/>
      <c r="D74" s="9"/>
      <c r="E74" s="9"/>
      <c r="F74" s="9" t="s">
        <v>333</v>
      </c>
      <c r="G74" s="9"/>
      <c r="H74" s="9"/>
      <c r="I74" s="9"/>
      <c r="J74" s="9"/>
      <c r="L74" s="11">
        <v>62032</v>
      </c>
      <c r="M74" s="33"/>
      <c r="N74" s="21"/>
      <c r="O74" s="21"/>
      <c r="P74" s="21"/>
      <c r="Q74" s="21"/>
      <c r="R74" s="21"/>
      <c r="S74" s="21"/>
      <c r="T74" s="21"/>
      <c r="U74" s="21"/>
      <c r="V74" s="21"/>
      <c r="W74" s="39">
        <f t="shared" ca="1" si="14"/>
        <v>0</v>
      </c>
      <c r="X74" s="39">
        <f t="shared" ca="1" si="15"/>
        <v>0</v>
      </c>
      <c r="Y74" s="38" t="str">
        <f>IF($Z75&gt;$Z74, IFERROR(MATCH($Z74, $Z75:$Z$175, 0)-1, ROW($Z$175)-ROW()), "")</f>
        <v/>
      </c>
      <c r="Z74" s="38">
        <f t="shared" si="16"/>
        <v>4</v>
      </c>
      <c r="AA74" s="38" t="str">
        <f t="shared" ca="1" si="17"/>
        <v/>
      </c>
      <c r="AB74" s="37" t="str">
        <f t="shared" ca="1" si="12"/>
        <v/>
      </c>
      <c r="AC74" s="25" t="str">
        <f t="shared" ca="1" si="18"/>
        <v/>
      </c>
      <c r="AD74" s="25" t="str">
        <f t="shared" ca="1" si="19"/>
        <v/>
      </c>
      <c r="AE74" s="25" t="str">
        <f t="shared" ca="1" si="20"/>
        <v/>
      </c>
      <c r="AF74" s="42" t="str">
        <f t="shared" ca="1" si="13"/>
        <v/>
      </c>
      <c r="AG74" s="38" t="str">
        <f t="shared" ca="1" si="21"/>
        <v/>
      </c>
    </row>
    <row r="75" spans="2:33" s="10" customFormat="1" ht="15" customHeight="1" x14ac:dyDescent="0.3">
      <c r="B75" s="9"/>
      <c r="C75" s="9"/>
      <c r="D75" s="9"/>
      <c r="E75" s="9"/>
      <c r="F75" s="9" t="s">
        <v>334</v>
      </c>
      <c r="G75" s="9"/>
      <c r="H75" s="9"/>
      <c r="I75" s="9"/>
      <c r="J75" s="9"/>
      <c r="L75" s="11">
        <v>62033</v>
      </c>
      <c r="M75" s="33"/>
      <c r="N75" s="21"/>
      <c r="O75" s="21"/>
      <c r="P75" s="21"/>
      <c r="Q75" s="21"/>
      <c r="R75" s="21"/>
      <c r="S75" s="21"/>
      <c r="T75" s="21"/>
      <c r="U75" s="21"/>
      <c r="V75" s="21"/>
      <c r="W75" s="39">
        <f t="shared" ca="1" si="14"/>
        <v>0</v>
      </c>
      <c r="X75" s="39">
        <f t="shared" ca="1" si="15"/>
        <v>0</v>
      </c>
      <c r="Y75" s="38" t="str">
        <f>IF($Z76&gt;$Z75, IFERROR(MATCH($Z75, $Z76:$Z$175, 0)-1, ROW($Z$175)-ROW()), "")</f>
        <v/>
      </c>
      <c r="Z75" s="38">
        <f t="shared" si="16"/>
        <v>4</v>
      </c>
      <c r="AA75" s="38" t="str">
        <f t="shared" ca="1" si="17"/>
        <v/>
      </c>
      <c r="AB75" s="37" t="str">
        <f t="shared" ca="1" si="12"/>
        <v/>
      </c>
      <c r="AC75" s="25" t="str">
        <f t="shared" ca="1" si="18"/>
        <v/>
      </c>
      <c r="AD75" s="25" t="str">
        <f t="shared" ca="1" si="19"/>
        <v/>
      </c>
      <c r="AE75" s="25" t="str">
        <f t="shared" ca="1" si="20"/>
        <v/>
      </c>
      <c r="AF75" s="42" t="str">
        <f t="shared" ca="1" si="13"/>
        <v/>
      </c>
      <c r="AG75" s="38" t="str">
        <f t="shared" ca="1" si="21"/>
        <v/>
      </c>
    </row>
    <row r="76" spans="2:33" s="10" customFormat="1" ht="15" customHeight="1" x14ac:dyDescent="0.3">
      <c r="B76" s="9"/>
      <c r="C76" s="9"/>
      <c r="D76" s="9"/>
      <c r="E76" s="9" t="s">
        <v>60</v>
      </c>
      <c r="F76" s="9"/>
      <c r="G76" s="9"/>
      <c r="H76" s="9"/>
      <c r="I76" s="9"/>
      <c r="J76" s="9"/>
      <c r="L76" s="11">
        <v>6204</v>
      </c>
      <c r="M76" s="32">
        <f>SUM($M$77:$M$80)</f>
        <v>0</v>
      </c>
      <c r="N76" s="21"/>
      <c r="O76" s="21"/>
      <c r="P76" s="21"/>
      <c r="Q76" s="21"/>
      <c r="R76" s="21"/>
      <c r="S76" s="21"/>
      <c r="T76" s="21"/>
      <c r="U76" s="21"/>
      <c r="V76" s="21"/>
      <c r="W76" s="39">
        <f t="shared" ca="1" si="14"/>
        <v>0</v>
      </c>
      <c r="X76" s="39">
        <f t="shared" ca="1" si="15"/>
        <v>0</v>
      </c>
      <c r="Y76" s="38">
        <f>IF($Z77&gt;$Z76, IFERROR(MATCH($Z76, $Z77:$Z$175, 0)-1, ROW($Z$175)-ROW()), "")</f>
        <v>7</v>
      </c>
      <c r="Z76" s="38">
        <f t="shared" si="16"/>
        <v>3</v>
      </c>
      <c r="AA76" s="38" t="str">
        <f t="shared" ca="1" si="17"/>
        <v/>
      </c>
      <c r="AB76" s="37" t="str">
        <f t="shared" ca="1" si="12"/>
        <v/>
      </c>
      <c r="AC76" s="25" t="str">
        <f t="shared" ca="1" si="18"/>
        <v/>
      </c>
      <c r="AD76" s="25" t="str">
        <f t="shared" ca="1" si="19"/>
        <v/>
      </c>
      <c r="AE76" s="25" t="str">
        <f t="shared" ca="1" si="20"/>
        <v/>
      </c>
      <c r="AF76" s="42" t="str">
        <f t="shared" ca="1" si="13"/>
        <v/>
      </c>
      <c r="AG76" s="38" t="str">
        <f t="shared" ca="1" si="21"/>
        <v/>
      </c>
    </row>
    <row r="77" spans="2:33" s="10" customFormat="1" ht="15" customHeight="1" x14ac:dyDescent="0.3">
      <c r="B77" s="9"/>
      <c r="C77" s="9"/>
      <c r="D77" s="9"/>
      <c r="E77" s="9"/>
      <c r="F77" s="9" t="s">
        <v>331</v>
      </c>
      <c r="G77" s="9"/>
      <c r="H77" s="9"/>
      <c r="I77" s="9"/>
      <c r="J77" s="9"/>
      <c r="L77" s="11">
        <v>62040</v>
      </c>
      <c r="M77" s="33"/>
      <c r="N77" s="21"/>
      <c r="O77" s="21"/>
      <c r="P77" s="21"/>
      <c r="Q77" s="21"/>
      <c r="R77" s="21"/>
      <c r="S77" s="21"/>
      <c r="T77" s="21"/>
      <c r="U77" s="21"/>
      <c r="V77" s="21"/>
      <c r="W77" s="39">
        <f t="shared" ca="1" si="14"/>
        <v>0</v>
      </c>
      <c r="X77" s="39">
        <f t="shared" ca="1" si="15"/>
        <v>0</v>
      </c>
      <c r="Y77" s="38" t="str">
        <f>IF($Z78&gt;$Z77, IFERROR(MATCH($Z77, $Z78:$Z$175, 0)-1, ROW($Z$175)-ROW()), "")</f>
        <v/>
      </c>
      <c r="Z77" s="38">
        <f t="shared" si="16"/>
        <v>4</v>
      </c>
      <c r="AA77" s="38" t="str">
        <f t="shared" ca="1" si="17"/>
        <v/>
      </c>
      <c r="AB77" s="37" t="str">
        <f t="shared" ca="1" si="12"/>
        <v/>
      </c>
      <c r="AC77" s="25" t="str">
        <f t="shared" ca="1" si="18"/>
        <v/>
      </c>
      <c r="AD77" s="25" t="str">
        <f t="shared" ca="1" si="19"/>
        <v/>
      </c>
      <c r="AE77" s="25" t="str">
        <f t="shared" ca="1" si="20"/>
        <v/>
      </c>
      <c r="AF77" s="42" t="str">
        <f t="shared" ca="1" si="13"/>
        <v/>
      </c>
      <c r="AG77" s="38" t="str">
        <f t="shared" ca="1" si="21"/>
        <v/>
      </c>
    </row>
    <row r="78" spans="2:33" s="10" customFormat="1" ht="15" customHeight="1" x14ac:dyDescent="0.3">
      <c r="B78" s="9"/>
      <c r="C78" s="9"/>
      <c r="D78" s="9"/>
      <c r="E78" s="9"/>
      <c r="F78" s="9" t="s">
        <v>332</v>
      </c>
      <c r="G78" s="9"/>
      <c r="H78" s="9"/>
      <c r="I78" s="9"/>
      <c r="J78" s="9"/>
      <c r="L78" s="11">
        <v>62041</v>
      </c>
      <c r="M78" s="33"/>
      <c r="N78" s="21"/>
      <c r="O78" s="21"/>
      <c r="P78" s="21"/>
      <c r="Q78" s="21"/>
      <c r="R78" s="21"/>
      <c r="S78" s="21"/>
      <c r="T78" s="21"/>
      <c r="U78" s="21"/>
      <c r="V78" s="21"/>
      <c r="W78" s="39">
        <f t="shared" ca="1" si="14"/>
        <v>0</v>
      </c>
      <c r="X78" s="39">
        <f t="shared" ca="1" si="15"/>
        <v>0</v>
      </c>
      <c r="Y78" s="38" t="str">
        <f>IF($Z79&gt;$Z78, IFERROR(MATCH($Z78, $Z79:$Z$175, 0)-1, ROW($Z$175)-ROW()), "")</f>
        <v/>
      </c>
      <c r="Z78" s="38">
        <f t="shared" si="16"/>
        <v>4</v>
      </c>
      <c r="AA78" s="38" t="str">
        <f t="shared" ca="1" si="17"/>
        <v/>
      </c>
      <c r="AB78" s="37" t="str">
        <f t="shared" ca="1" si="12"/>
        <v/>
      </c>
      <c r="AC78" s="25" t="str">
        <f t="shared" ca="1" si="18"/>
        <v/>
      </c>
      <c r="AD78" s="25" t="str">
        <f t="shared" ca="1" si="19"/>
        <v/>
      </c>
      <c r="AE78" s="25" t="str">
        <f t="shared" ca="1" si="20"/>
        <v/>
      </c>
      <c r="AF78" s="42" t="str">
        <f t="shared" ca="1" si="13"/>
        <v/>
      </c>
      <c r="AG78" s="38" t="str">
        <f t="shared" ca="1" si="21"/>
        <v/>
      </c>
    </row>
    <row r="79" spans="2:33" s="10" customFormat="1" ht="15" customHeight="1" x14ac:dyDescent="0.3">
      <c r="B79" s="9"/>
      <c r="C79" s="9"/>
      <c r="D79" s="9"/>
      <c r="E79" s="9"/>
      <c r="F79" s="9" t="s">
        <v>333</v>
      </c>
      <c r="G79" s="9"/>
      <c r="H79" s="9"/>
      <c r="I79" s="9"/>
      <c r="J79" s="9"/>
      <c r="L79" s="11">
        <v>62042</v>
      </c>
      <c r="M79" s="33"/>
      <c r="N79" s="21"/>
      <c r="O79" s="21"/>
      <c r="P79" s="21"/>
      <c r="Q79" s="21"/>
      <c r="R79" s="21"/>
      <c r="S79" s="21"/>
      <c r="T79" s="21"/>
      <c r="U79" s="21"/>
      <c r="V79" s="21"/>
      <c r="W79" s="39">
        <f t="shared" ca="1" si="14"/>
        <v>0</v>
      </c>
      <c r="X79" s="39">
        <f t="shared" ca="1" si="15"/>
        <v>0</v>
      </c>
      <c r="Y79" s="38" t="str">
        <f>IF($Z80&gt;$Z79, IFERROR(MATCH($Z79, $Z80:$Z$175, 0)-1, ROW($Z$175)-ROW()), "")</f>
        <v/>
      </c>
      <c r="Z79" s="38">
        <f t="shared" si="16"/>
        <v>4</v>
      </c>
      <c r="AA79" s="38" t="str">
        <f t="shared" ca="1" si="17"/>
        <v/>
      </c>
      <c r="AB79" s="37" t="str">
        <f t="shared" ca="1" si="12"/>
        <v/>
      </c>
      <c r="AC79" s="25" t="str">
        <f t="shared" ca="1" si="18"/>
        <v/>
      </c>
      <c r="AD79" s="25" t="str">
        <f t="shared" ca="1" si="19"/>
        <v/>
      </c>
      <c r="AE79" s="25" t="str">
        <f t="shared" ca="1" si="20"/>
        <v/>
      </c>
      <c r="AF79" s="42" t="str">
        <f t="shared" ca="1" si="13"/>
        <v/>
      </c>
      <c r="AG79" s="38" t="str">
        <f t="shared" ca="1" si="21"/>
        <v/>
      </c>
    </row>
    <row r="80" spans="2:33" s="10" customFormat="1" ht="15" customHeight="1" x14ac:dyDescent="0.3">
      <c r="B80" s="9"/>
      <c r="C80" s="9"/>
      <c r="D80" s="9"/>
      <c r="E80" s="9"/>
      <c r="F80" s="9" t="s">
        <v>334</v>
      </c>
      <c r="G80" s="9"/>
      <c r="H80" s="9"/>
      <c r="I80" s="9"/>
      <c r="J80" s="9"/>
      <c r="L80" s="11">
        <v>62043</v>
      </c>
      <c r="M80" s="33"/>
      <c r="N80" s="21"/>
      <c r="O80" s="21"/>
      <c r="P80" s="21"/>
      <c r="Q80" s="21"/>
      <c r="R80" s="21"/>
      <c r="S80" s="21"/>
      <c r="T80" s="21"/>
      <c r="U80" s="21"/>
      <c r="V80" s="21"/>
      <c r="W80" s="39">
        <f t="shared" ca="1" si="14"/>
        <v>0</v>
      </c>
      <c r="X80" s="39">
        <f t="shared" ca="1" si="15"/>
        <v>0</v>
      </c>
      <c r="Y80" s="38" t="str">
        <f>IF($Z81&gt;$Z80, IFERROR(MATCH($Z80, $Z81:$Z$175, 0)-1, ROW($Z$175)-ROW()), "")</f>
        <v/>
      </c>
      <c r="Z80" s="38">
        <f t="shared" si="16"/>
        <v>4</v>
      </c>
      <c r="AA80" s="38" t="str">
        <f t="shared" ca="1" si="17"/>
        <v/>
      </c>
      <c r="AB80" s="37" t="str">
        <f t="shared" ca="1" si="12"/>
        <v/>
      </c>
      <c r="AC80" s="25" t="str">
        <f t="shared" ca="1" si="18"/>
        <v/>
      </c>
      <c r="AD80" s="25" t="str">
        <f t="shared" ca="1" si="19"/>
        <v/>
      </c>
      <c r="AE80" s="25" t="str">
        <f t="shared" ca="1" si="20"/>
        <v/>
      </c>
      <c r="AF80" s="42" t="str">
        <f t="shared" ca="1" si="13"/>
        <v/>
      </c>
      <c r="AG80" s="38" t="str">
        <f t="shared" ca="1" si="21"/>
        <v/>
      </c>
    </row>
    <row r="81" spans="2:33" s="10" customFormat="1" ht="15" customHeight="1" x14ac:dyDescent="0.3">
      <c r="B81" s="9"/>
      <c r="C81" s="9"/>
      <c r="D81" s="9" t="s">
        <v>61</v>
      </c>
      <c r="E81" s="9"/>
      <c r="F81" s="9"/>
      <c r="G81" s="9"/>
      <c r="H81" s="9"/>
      <c r="I81" s="9"/>
      <c r="J81" s="9"/>
      <c r="L81" s="11">
        <v>621</v>
      </c>
      <c r="M81" s="31"/>
      <c r="N81" s="21"/>
      <c r="O81" s="21"/>
      <c r="P81" s="21"/>
      <c r="Q81" s="21"/>
      <c r="R81" s="21"/>
      <c r="S81" s="21"/>
      <c r="T81" s="21"/>
      <c r="U81" s="21"/>
      <c r="V81" s="21"/>
      <c r="W81" s="39">
        <f t="shared" ca="1" si="14"/>
        <v>0</v>
      </c>
      <c r="X81" s="39">
        <f t="shared" ca="1" si="15"/>
        <v>0</v>
      </c>
      <c r="Y81" s="38" t="str">
        <f>IF($Z82&gt;$Z81, IFERROR(MATCH($Z81, $Z82:$Z$175, 0)-1, ROW($Z$175)-ROW()), "")</f>
        <v/>
      </c>
      <c r="Z81" s="38">
        <f t="shared" si="16"/>
        <v>2</v>
      </c>
      <c r="AA81" s="38" t="str">
        <f t="shared" ca="1" si="17"/>
        <v/>
      </c>
      <c r="AB81" s="37" t="str">
        <f t="shared" ca="1" si="12"/>
        <v/>
      </c>
      <c r="AC81" s="25" t="str">
        <f t="shared" ca="1" si="18"/>
        <v/>
      </c>
      <c r="AD81" s="25" t="str">
        <f t="shared" ca="1" si="19"/>
        <v/>
      </c>
      <c r="AE81" s="25" t="str">
        <f t="shared" ca="1" si="20"/>
        <v/>
      </c>
      <c r="AF81" s="42" t="str">
        <f t="shared" ca="1" si="13"/>
        <v/>
      </c>
      <c r="AG81" s="38" t="str">
        <f t="shared" ca="1" si="21"/>
        <v/>
      </c>
    </row>
    <row r="82" spans="2:33" s="10" customFormat="1" ht="15" customHeight="1" x14ac:dyDescent="0.3">
      <c r="B82" s="9"/>
      <c r="C82" s="9"/>
      <c r="D82" s="9" t="s">
        <v>62</v>
      </c>
      <c r="E82" s="9"/>
      <c r="F82" s="9"/>
      <c r="G82" s="9"/>
      <c r="H82" s="9"/>
      <c r="I82" s="9"/>
      <c r="J82" s="9"/>
      <c r="L82" s="11">
        <v>622</v>
      </c>
      <c r="M82" s="31"/>
      <c r="N82" s="21"/>
      <c r="O82" s="21"/>
      <c r="P82" s="21"/>
      <c r="Q82" s="21"/>
      <c r="R82" s="21"/>
      <c r="S82" s="21"/>
      <c r="T82" s="21"/>
      <c r="U82" s="21"/>
      <c r="V82" s="21"/>
      <c r="W82" s="39">
        <f t="shared" ca="1" si="14"/>
        <v>0</v>
      </c>
      <c r="X82" s="39">
        <f t="shared" ca="1" si="15"/>
        <v>0</v>
      </c>
      <c r="Y82" s="38" t="str">
        <f>IF($Z83&gt;$Z82, IFERROR(MATCH($Z82, $Z83:$Z$175, 0)-1, ROW($Z$175)-ROW()), "")</f>
        <v/>
      </c>
      <c r="Z82" s="38">
        <f t="shared" si="16"/>
        <v>2</v>
      </c>
      <c r="AA82" s="38" t="str">
        <f t="shared" ca="1" si="17"/>
        <v/>
      </c>
      <c r="AB82" s="37" t="str">
        <f t="shared" ca="1" si="12"/>
        <v/>
      </c>
      <c r="AC82" s="25" t="str">
        <f t="shared" ca="1" si="18"/>
        <v/>
      </c>
      <c r="AD82" s="25" t="str">
        <f t="shared" ca="1" si="19"/>
        <v/>
      </c>
      <c r="AE82" s="25" t="str">
        <f t="shared" ca="1" si="20"/>
        <v/>
      </c>
      <c r="AF82" s="42" t="str">
        <f t="shared" ca="1" si="13"/>
        <v/>
      </c>
      <c r="AG82" s="38" t="str">
        <f t="shared" ca="1" si="21"/>
        <v/>
      </c>
    </row>
    <row r="83" spans="2:33" s="10" customFormat="1" ht="15" customHeight="1" x14ac:dyDescent="0.3">
      <c r="B83" s="9"/>
      <c r="C83" s="9"/>
      <c r="D83" s="9" t="s">
        <v>63</v>
      </c>
      <c r="E83" s="9"/>
      <c r="F83" s="9"/>
      <c r="G83" s="9"/>
      <c r="H83" s="9"/>
      <c r="I83" s="9"/>
      <c r="J83" s="9"/>
      <c r="L83" s="11">
        <v>623</v>
      </c>
      <c r="M83" s="31">
        <f>SUM($M$84:$M$88)</f>
        <v>0</v>
      </c>
      <c r="N83" s="21"/>
      <c r="O83" s="21"/>
      <c r="P83" s="21"/>
      <c r="Q83" s="21"/>
      <c r="R83" s="21"/>
      <c r="S83" s="21"/>
      <c r="T83" s="21"/>
      <c r="U83" s="21"/>
      <c r="V83" s="21"/>
      <c r="W83" s="39">
        <f t="shared" ca="1" si="14"/>
        <v>0</v>
      </c>
      <c r="X83" s="39">
        <f t="shared" ca="1" si="15"/>
        <v>0</v>
      </c>
      <c r="Y83" s="38">
        <f>IF($Z84&gt;$Z83, IFERROR(MATCH($Z83, $Z84:$Z$175, 0)-1, ROW($Z$175)-ROW()), "")</f>
        <v>5</v>
      </c>
      <c r="Z83" s="38">
        <f t="shared" si="16"/>
        <v>2</v>
      </c>
      <c r="AA83" s="38" t="str">
        <f t="shared" ca="1" si="17"/>
        <v/>
      </c>
      <c r="AB83" s="37" t="str">
        <f t="shared" ca="1" si="12"/>
        <v/>
      </c>
      <c r="AC83" s="25" t="str">
        <f t="shared" ca="1" si="18"/>
        <v/>
      </c>
      <c r="AD83" s="25" t="str">
        <f t="shared" ca="1" si="19"/>
        <v/>
      </c>
      <c r="AE83" s="25" t="str">
        <f t="shared" ca="1" si="20"/>
        <v/>
      </c>
      <c r="AF83" s="42" t="str">
        <f t="shared" ca="1" si="13"/>
        <v/>
      </c>
      <c r="AG83" s="38" t="str">
        <f t="shared" ca="1" si="21"/>
        <v/>
      </c>
    </row>
    <row r="84" spans="2:33" s="10" customFormat="1" ht="15" customHeight="1" x14ac:dyDescent="0.3">
      <c r="B84" s="9"/>
      <c r="C84" s="9"/>
      <c r="D84" s="9"/>
      <c r="E84" s="9" t="s">
        <v>335</v>
      </c>
      <c r="F84" s="9"/>
      <c r="G84" s="9"/>
      <c r="H84" s="9"/>
      <c r="I84" s="9"/>
      <c r="J84" s="9"/>
      <c r="L84" s="11">
        <v>6230</v>
      </c>
      <c r="M84" s="32"/>
      <c r="N84" s="21"/>
      <c r="O84" s="21"/>
      <c r="P84" s="21"/>
      <c r="Q84" s="21"/>
      <c r="R84" s="21"/>
      <c r="S84" s="21"/>
      <c r="T84" s="21"/>
      <c r="U84" s="21"/>
      <c r="V84" s="21"/>
      <c r="W84" s="39">
        <f t="shared" ca="1" si="14"/>
        <v>0</v>
      </c>
      <c r="X84" s="39">
        <f t="shared" ca="1" si="15"/>
        <v>0</v>
      </c>
      <c r="Y84" s="38" t="str">
        <f>IF($Z85&gt;$Z84, IFERROR(MATCH($Z84, $Z85:$Z$175, 0)-1, ROW($Z$175)-ROW()), "")</f>
        <v/>
      </c>
      <c r="Z84" s="38">
        <f t="shared" si="16"/>
        <v>3</v>
      </c>
      <c r="AA84" s="38" t="str">
        <f t="shared" ca="1" si="17"/>
        <v/>
      </c>
      <c r="AB84" s="37" t="str">
        <f t="shared" ca="1" si="12"/>
        <v/>
      </c>
      <c r="AC84" s="25" t="str">
        <f t="shared" ca="1" si="18"/>
        <v/>
      </c>
      <c r="AD84" s="25" t="str">
        <f t="shared" ca="1" si="19"/>
        <v/>
      </c>
      <c r="AE84" s="25" t="str">
        <f t="shared" ca="1" si="20"/>
        <v/>
      </c>
      <c r="AF84" s="42" t="str">
        <f t="shared" ca="1" si="13"/>
        <v/>
      </c>
      <c r="AG84" s="38" t="str">
        <f t="shared" ca="1" si="21"/>
        <v/>
      </c>
    </row>
    <row r="85" spans="2:33" s="10" customFormat="1" ht="15" customHeight="1" x14ac:dyDescent="0.3">
      <c r="B85" s="9"/>
      <c r="C85" s="9"/>
      <c r="D85" s="9"/>
      <c r="E85" s="9" t="s">
        <v>336</v>
      </c>
      <c r="F85" s="9"/>
      <c r="G85" s="9"/>
      <c r="H85" s="9"/>
      <c r="I85" s="9"/>
      <c r="J85" s="9"/>
      <c r="L85" s="11">
        <v>6231</v>
      </c>
      <c r="M85" s="32"/>
      <c r="N85" s="21"/>
      <c r="O85" s="21"/>
      <c r="P85" s="21"/>
      <c r="Q85" s="21"/>
      <c r="R85" s="21"/>
      <c r="S85" s="21"/>
      <c r="T85" s="21"/>
      <c r="U85" s="21"/>
      <c r="V85" s="21"/>
      <c r="W85" s="39">
        <f t="shared" ca="1" si="14"/>
        <v>0</v>
      </c>
      <c r="X85" s="39">
        <f t="shared" ca="1" si="15"/>
        <v>0</v>
      </c>
      <c r="Y85" s="38" t="str">
        <f>IF($Z86&gt;$Z85, IFERROR(MATCH($Z85, $Z86:$Z$175, 0)-1, ROW($Z$175)-ROW()), "")</f>
        <v/>
      </c>
      <c r="Z85" s="38">
        <f t="shared" si="16"/>
        <v>3</v>
      </c>
      <c r="AA85" s="38" t="str">
        <f t="shared" ca="1" si="17"/>
        <v/>
      </c>
      <c r="AB85" s="37" t="str">
        <f t="shared" ca="1" si="12"/>
        <v/>
      </c>
      <c r="AC85" s="25" t="str">
        <f t="shared" ca="1" si="18"/>
        <v/>
      </c>
      <c r="AD85" s="25" t="str">
        <f t="shared" ca="1" si="19"/>
        <v/>
      </c>
      <c r="AE85" s="25" t="str">
        <f t="shared" ca="1" si="20"/>
        <v/>
      </c>
      <c r="AF85" s="42" t="str">
        <f t="shared" ca="1" si="13"/>
        <v/>
      </c>
      <c r="AG85" s="38" t="str">
        <f t="shared" ca="1" si="21"/>
        <v/>
      </c>
    </row>
    <row r="86" spans="2:33" s="10" customFormat="1" ht="15" customHeight="1" x14ac:dyDescent="0.3">
      <c r="B86" s="9"/>
      <c r="C86" s="9"/>
      <c r="D86" s="9"/>
      <c r="E86" s="9" t="s">
        <v>337</v>
      </c>
      <c r="F86" s="9"/>
      <c r="G86" s="9"/>
      <c r="H86" s="9"/>
      <c r="I86" s="9"/>
      <c r="J86" s="9"/>
      <c r="L86" s="11">
        <v>6232</v>
      </c>
      <c r="M86" s="32"/>
      <c r="N86" s="21"/>
      <c r="O86" s="21"/>
      <c r="P86" s="21"/>
      <c r="Q86" s="21"/>
      <c r="R86" s="21"/>
      <c r="S86" s="21"/>
      <c r="T86" s="21"/>
      <c r="U86" s="21"/>
      <c r="V86" s="21"/>
      <c r="W86" s="39">
        <f t="shared" ca="1" si="14"/>
        <v>0</v>
      </c>
      <c r="X86" s="39">
        <f t="shared" ca="1" si="15"/>
        <v>0</v>
      </c>
      <c r="Y86" s="38" t="str">
        <f>IF($Z87&gt;$Z86, IFERROR(MATCH($Z86, $Z87:$Z$175, 0)-1, ROW($Z$175)-ROW()), "")</f>
        <v/>
      </c>
      <c r="Z86" s="38">
        <f t="shared" si="16"/>
        <v>3</v>
      </c>
      <c r="AA86" s="38" t="str">
        <f t="shared" ca="1" si="17"/>
        <v/>
      </c>
      <c r="AB86" s="37" t="str">
        <f t="shared" ca="1" si="12"/>
        <v/>
      </c>
      <c r="AC86" s="25" t="str">
        <f t="shared" ca="1" si="18"/>
        <v/>
      </c>
      <c r="AD86" s="25" t="str">
        <f t="shared" ca="1" si="19"/>
        <v/>
      </c>
      <c r="AE86" s="25" t="str">
        <f t="shared" ca="1" si="20"/>
        <v/>
      </c>
      <c r="AF86" s="42" t="str">
        <f t="shared" ca="1" si="13"/>
        <v/>
      </c>
      <c r="AG86" s="38" t="str">
        <f t="shared" ca="1" si="21"/>
        <v/>
      </c>
    </row>
    <row r="87" spans="2:33" s="10" customFormat="1" ht="15" customHeight="1" x14ac:dyDescent="0.3">
      <c r="B87" s="9"/>
      <c r="C87" s="9"/>
      <c r="D87" s="9"/>
      <c r="E87" s="9" t="s">
        <v>338</v>
      </c>
      <c r="F87" s="9"/>
      <c r="G87" s="9"/>
      <c r="H87" s="9"/>
      <c r="I87" s="9"/>
      <c r="J87" s="9"/>
      <c r="L87" s="11">
        <v>6233</v>
      </c>
      <c r="M87" s="32"/>
      <c r="N87" s="21"/>
      <c r="O87" s="21"/>
      <c r="P87" s="21"/>
      <c r="Q87" s="21"/>
      <c r="R87" s="21"/>
      <c r="S87" s="21"/>
      <c r="T87" s="21"/>
      <c r="U87" s="21"/>
      <c r="V87" s="21"/>
      <c r="W87" s="39">
        <f t="shared" ca="1" si="14"/>
        <v>0</v>
      </c>
      <c r="X87" s="39">
        <f t="shared" ca="1" si="15"/>
        <v>0</v>
      </c>
      <c r="Y87" s="38" t="str">
        <f>IF($Z88&gt;$Z87, IFERROR(MATCH($Z87, $Z88:$Z$175, 0)-1, ROW($Z$175)-ROW()), "")</f>
        <v/>
      </c>
      <c r="Z87" s="38">
        <f t="shared" si="16"/>
        <v>3</v>
      </c>
      <c r="AA87" s="38" t="str">
        <f t="shared" ca="1" si="17"/>
        <v/>
      </c>
      <c r="AB87" s="37" t="str">
        <f t="shared" ca="1" si="12"/>
        <v/>
      </c>
      <c r="AC87" s="25" t="str">
        <f t="shared" ca="1" si="18"/>
        <v/>
      </c>
      <c r="AD87" s="25" t="str">
        <f t="shared" ca="1" si="19"/>
        <v/>
      </c>
      <c r="AE87" s="25" t="str">
        <f t="shared" ca="1" si="20"/>
        <v/>
      </c>
      <c r="AF87" s="42" t="str">
        <f t="shared" ca="1" si="13"/>
        <v/>
      </c>
      <c r="AG87" s="38" t="str">
        <f t="shared" ca="1" si="21"/>
        <v/>
      </c>
    </row>
    <row r="88" spans="2:33" s="10" customFormat="1" ht="15" customHeight="1" x14ac:dyDescent="0.3">
      <c r="B88" s="9"/>
      <c r="C88" s="9"/>
      <c r="D88" s="9"/>
      <c r="E88" s="9" t="s">
        <v>339</v>
      </c>
      <c r="F88" s="9"/>
      <c r="G88" s="9"/>
      <c r="H88" s="9"/>
      <c r="I88" s="9"/>
      <c r="J88" s="9"/>
      <c r="L88" s="11">
        <v>6234</v>
      </c>
      <c r="M88" s="32"/>
      <c r="N88" s="21"/>
      <c r="O88" s="21"/>
      <c r="P88" s="21"/>
      <c r="Q88" s="21"/>
      <c r="R88" s="21"/>
      <c r="S88" s="21"/>
      <c r="T88" s="21"/>
      <c r="U88" s="21"/>
      <c r="V88" s="21"/>
      <c r="W88" s="39">
        <f t="shared" ca="1" si="14"/>
        <v>0</v>
      </c>
      <c r="X88" s="39">
        <f t="shared" ca="1" si="15"/>
        <v>0</v>
      </c>
      <c r="Y88" s="38" t="str">
        <f>IF($Z89&gt;$Z88, IFERROR(MATCH($Z88, $Z89:$Z$175, 0)-1, ROW($Z$175)-ROW()), "")</f>
        <v/>
      </c>
      <c r="Z88" s="38">
        <f t="shared" si="16"/>
        <v>3</v>
      </c>
      <c r="AA88" s="38" t="str">
        <f t="shared" ca="1" si="17"/>
        <v/>
      </c>
      <c r="AB88" s="37" t="str">
        <f t="shared" ca="1" si="12"/>
        <v/>
      </c>
      <c r="AC88" s="25" t="str">
        <f t="shared" ca="1" si="18"/>
        <v/>
      </c>
      <c r="AD88" s="25" t="str">
        <f t="shared" ca="1" si="19"/>
        <v/>
      </c>
      <c r="AE88" s="25" t="str">
        <f t="shared" ca="1" si="20"/>
        <v/>
      </c>
      <c r="AF88" s="42" t="str">
        <f t="shared" ca="1" si="13"/>
        <v/>
      </c>
      <c r="AG88" s="38" t="str">
        <f t="shared" ca="1" si="21"/>
        <v/>
      </c>
    </row>
    <row r="89" spans="2:33" s="10" customFormat="1" ht="15" customHeight="1" x14ac:dyDescent="0.3">
      <c r="B89" s="9"/>
      <c r="C89" s="9"/>
      <c r="D89" s="9" t="s">
        <v>64</v>
      </c>
      <c r="E89" s="9"/>
      <c r="F89" s="9"/>
      <c r="G89" s="9"/>
      <c r="H89" s="9"/>
      <c r="I89" s="9"/>
      <c r="J89" s="9"/>
      <c r="L89" s="11">
        <v>624</v>
      </c>
      <c r="M89" s="31">
        <f>SUM($M$90:$M$91)</f>
        <v>0</v>
      </c>
      <c r="N89" s="21"/>
      <c r="O89" s="21"/>
      <c r="P89" s="21"/>
      <c r="Q89" s="21"/>
      <c r="R89" s="21"/>
      <c r="S89" s="21"/>
      <c r="T89" s="21"/>
      <c r="U89" s="21"/>
      <c r="V89" s="21"/>
      <c r="W89" s="39">
        <f t="shared" ca="1" si="14"/>
        <v>0</v>
      </c>
      <c r="X89" s="39">
        <f t="shared" ca="1" si="15"/>
        <v>0</v>
      </c>
      <c r="Y89" s="38">
        <f>IF($Z90&gt;$Z89, IFERROR(MATCH($Z89, $Z90:$Z$175, 0)-1, ROW($Z$175)-ROW()), "")</f>
        <v>3</v>
      </c>
      <c r="Z89" s="38">
        <f t="shared" si="16"/>
        <v>2</v>
      </c>
      <c r="AA89" s="38" t="str">
        <f t="shared" ca="1" si="17"/>
        <v/>
      </c>
      <c r="AB89" s="37" t="str">
        <f t="shared" ca="1" si="12"/>
        <v/>
      </c>
      <c r="AC89" s="25" t="str">
        <f t="shared" ca="1" si="18"/>
        <v/>
      </c>
      <c r="AD89" s="25" t="str">
        <f t="shared" ca="1" si="19"/>
        <v/>
      </c>
      <c r="AE89" s="25" t="str">
        <f t="shared" ca="1" si="20"/>
        <v/>
      </c>
      <c r="AF89" s="42" t="str">
        <f t="shared" ca="1" si="13"/>
        <v/>
      </c>
      <c r="AG89" s="38" t="str">
        <f t="shared" ca="1" si="21"/>
        <v/>
      </c>
    </row>
    <row r="90" spans="2:33" s="10" customFormat="1" ht="15" customHeight="1" x14ac:dyDescent="0.3">
      <c r="B90" s="9"/>
      <c r="C90" s="9"/>
      <c r="D90" s="9"/>
      <c r="E90" s="9" t="s">
        <v>56</v>
      </c>
      <c r="F90" s="9"/>
      <c r="G90" s="9"/>
      <c r="H90" s="9"/>
      <c r="I90" s="9"/>
      <c r="J90" s="9"/>
      <c r="L90" s="11">
        <v>6240</v>
      </c>
      <c r="M90" s="32"/>
      <c r="N90" s="21"/>
      <c r="O90" s="21"/>
      <c r="P90" s="21"/>
      <c r="Q90" s="21"/>
      <c r="R90" s="21"/>
      <c r="S90" s="21"/>
      <c r="T90" s="21"/>
      <c r="U90" s="21"/>
      <c r="V90" s="21"/>
      <c r="W90" s="39">
        <f t="shared" ca="1" si="14"/>
        <v>0</v>
      </c>
      <c r="X90" s="39">
        <f t="shared" ca="1" si="15"/>
        <v>0</v>
      </c>
      <c r="Y90" s="38" t="str">
        <f>IF($Z91&gt;$Z90, IFERROR(MATCH($Z90, $Z91:$Z$175, 0)-1, ROW($Z$175)-ROW()), "")</f>
        <v/>
      </c>
      <c r="Z90" s="38">
        <f t="shared" si="16"/>
        <v>3</v>
      </c>
      <c r="AA90" s="38" t="str">
        <f t="shared" ca="1" si="17"/>
        <v/>
      </c>
      <c r="AB90" s="37" t="str">
        <f t="shared" ca="1" si="12"/>
        <v/>
      </c>
      <c r="AC90" s="25" t="str">
        <f t="shared" ca="1" si="18"/>
        <v/>
      </c>
      <c r="AD90" s="25" t="str">
        <f t="shared" ca="1" si="19"/>
        <v/>
      </c>
      <c r="AE90" s="25" t="str">
        <f t="shared" ca="1" si="20"/>
        <v/>
      </c>
      <c r="AF90" s="42" t="str">
        <f t="shared" ca="1" si="13"/>
        <v/>
      </c>
      <c r="AG90" s="38" t="str">
        <f t="shared" ca="1" si="21"/>
        <v/>
      </c>
    </row>
    <row r="91" spans="2:33" s="10" customFormat="1" ht="15" customHeight="1" x14ac:dyDescent="0.3">
      <c r="B91" s="9"/>
      <c r="C91" s="9"/>
      <c r="D91" s="9"/>
      <c r="E91" s="9" t="s">
        <v>65</v>
      </c>
      <c r="F91" s="9"/>
      <c r="G91" s="9"/>
      <c r="H91" s="9"/>
      <c r="I91" s="9"/>
      <c r="J91" s="9"/>
      <c r="L91" s="11">
        <v>6241</v>
      </c>
      <c r="M91" s="32"/>
      <c r="N91" s="21"/>
      <c r="O91" s="21"/>
      <c r="P91" s="21"/>
      <c r="Q91" s="21"/>
      <c r="R91" s="21"/>
      <c r="S91" s="21"/>
      <c r="T91" s="21"/>
      <c r="U91" s="21"/>
      <c r="V91" s="21"/>
      <c r="W91" s="39">
        <f t="shared" ca="1" si="14"/>
        <v>0</v>
      </c>
      <c r="X91" s="39">
        <f t="shared" ca="1" si="15"/>
        <v>0</v>
      </c>
      <c r="Y91" s="38" t="str">
        <f>IF($Z92&gt;$Z91, IFERROR(MATCH($Z91, $Z92:$Z$175, 0)-1, ROW($Z$175)-ROW()), "")</f>
        <v/>
      </c>
      <c r="Z91" s="38">
        <f t="shared" si="16"/>
        <v>3</v>
      </c>
      <c r="AA91" s="38" t="str">
        <f t="shared" ca="1" si="17"/>
        <v/>
      </c>
      <c r="AB91" s="37" t="str">
        <f t="shared" ca="1" si="12"/>
        <v/>
      </c>
      <c r="AC91" s="25" t="str">
        <f t="shared" ca="1" si="18"/>
        <v/>
      </c>
      <c r="AD91" s="25" t="str">
        <f t="shared" ca="1" si="19"/>
        <v/>
      </c>
      <c r="AE91" s="25" t="str">
        <f t="shared" ca="1" si="20"/>
        <v/>
      </c>
      <c r="AF91" s="42" t="str">
        <f t="shared" ca="1" si="13"/>
        <v/>
      </c>
      <c r="AG91" s="38" t="str">
        <f t="shared" ca="1" si="21"/>
        <v/>
      </c>
    </row>
    <row r="92" spans="2:33" s="10" customFormat="1" ht="15" customHeight="1" x14ac:dyDescent="0.3">
      <c r="B92" s="9"/>
      <c r="C92" s="9" t="s">
        <v>66</v>
      </c>
      <c r="D92" s="9"/>
      <c r="E92" s="9"/>
      <c r="F92" s="9"/>
      <c r="G92" s="9"/>
      <c r="H92" s="9"/>
      <c r="I92" s="9"/>
      <c r="J92" s="9"/>
      <c r="L92" s="11" t="s">
        <v>130</v>
      </c>
      <c r="M92" s="29">
        <f>SUM($M$93,$M$110,$M$113,$M$116,$M$119,$M$122,$M$125,$M$128,$M$131)</f>
        <v>0</v>
      </c>
      <c r="N92" s="21"/>
      <c r="O92" s="21"/>
      <c r="P92" s="21"/>
      <c r="Q92" s="21"/>
      <c r="R92" s="21"/>
      <c r="S92" s="21"/>
      <c r="T92" s="21"/>
      <c r="U92" s="21"/>
      <c r="V92" s="21"/>
      <c r="W92" s="39">
        <f t="shared" ca="1" si="14"/>
        <v>0</v>
      </c>
      <c r="X92" s="39">
        <f t="shared" ca="1" si="15"/>
        <v>0</v>
      </c>
      <c r="Y92" s="38">
        <f>IF($Z93&gt;$Z92, IFERROR(MATCH($Z92, $Z93:$Z$175, 0)-1, ROW($Z$175)-ROW()), "")</f>
        <v>41</v>
      </c>
      <c r="Z92" s="38">
        <f t="shared" si="16"/>
        <v>1</v>
      </c>
      <c r="AA92" s="38" t="str">
        <f t="shared" ca="1" si="17"/>
        <v/>
      </c>
      <c r="AB92" s="37" t="str">
        <f t="shared" ca="1" si="12"/>
        <v/>
      </c>
      <c r="AC92" s="25" t="str">
        <f t="shared" ca="1" si="18"/>
        <v/>
      </c>
      <c r="AD92" s="25" t="str">
        <f t="shared" ca="1" si="19"/>
        <v/>
      </c>
      <c r="AE92" s="25" t="str">
        <f t="shared" ca="1" si="20"/>
        <v/>
      </c>
      <c r="AF92" s="42" t="str">
        <f t="shared" ca="1" si="13"/>
        <v/>
      </c>
      <c r="AG92" s="38" t="str">
        <f t="shared" ca="1" si="21"/>
        <v/>
      </c>
    </row>
    <row r="93" spans="2:33" s="10" customFormat="1" ht="15" customHeight="1" x14ac:dyDescent="0.3">
      <c r="B93" s="9"/>
      <c r="C93" s="9"/>
      <c r="D93" s="9" t="s">
        <v>67</v>
      </c>
      <c r="E93" s="9"/>
      <c r="F93" s="9"/>
      <c r="G93" s="9"/>
      <c r="H93" s="9"/>
      <c r="I93" s="9"/>
      <c r="J93" s="9"/>
      <c r="L93" s="11">
        <v>630</v>
      </c>
      <c r="M93" s="31">
        <f>SUM($M$94:$M$96,$M$108:$M$109)</f>
        <v>0</v>
      </c>
      <c r="N93" s="21"/>
      <c r="O93" s="21"/>
      <c r="P93" s="21"/>
      <c r="Q93" s="21"/>
      <c r="R93" s="21"/>
      <c r="S93" s="21"/>
      <c r="T93" s="21"/>
      <c r="U93" s="21"/>
      <c r="V93" s="21"/>
      <c r="W93" s="39">
        <f t="shared" ca="1" si="14"/>
        <v>0</v>
      </c>
      <c r="X93" s="39">
        <f t="shared" ca="1" si="15"/>
        <v>0</v>
      </c>
      <c r="Y93" s="38">
        <f>IF($Z94&gt;$Z93, IFERROR(MATCH($Z93, $Z94:$Z$175, 0)-1, ROW($Z$175)-ROW()), "")</f>
        <v>16</v>
      </c>
      <c r="Z93" s="38">
        <f t="shared" si="16"/>
        <v>2</v>
      </c>
      <c r="AA93" s="38" t="str">
        <f t="shared" ca="1" si="17"/>
        <v/>
      </c>
      <c r="AB93" s="37" t="str">
        <f t="shared" ca="1" si="12"/>
        <v/>
      </c>
      <c r="AC93" s="25" t="str">
        <f t="shared" ca="1" si="18"/>
        <v/>
      </c>
      <c r="AD93" s="25" t="str">
        <f t="shared" ca="1" si="19"/>
        <v/>
      </c>
      <c r="AE93" s="25" t="str">
        <f t="shared" ca="1" si="20"/>
        <v/>
      </c>
      <c r="AF93" s="42" t="str">
        <f t="shared" ca="1" si="13"/>
        <v/>
      </c>
      <c r="AG93" s="38" t="str">
        <f t="shared" ca="1" si="21"/>
        <v/>
      </c>
    </row>
    <row r="94" spans="2:33" s="10" customFormat="1" ht="15" customHeight="1" x14ac:dyDescent="0.3">
      <c r="B94" s="9"/>
      <c r="C94" s="9"/>
      <c r="D94" s="9"/>
      <c r="E94" s="9" t="s">
        <v>68</v>
      </c>
      <c r="F94" s="9"/>
      <c r="G94" s="9"/>
      <c r="H94" s="9"/>
      <c r="I94" s="9"/>
      <c r="J94" s="9"/>
      <c r="L94" s="11">
        <v>6300</v>
      </c>
      <c r="M94" s="32"/>
      <c r="N94" s="21"/>
      <c r="O94" s="21"/>
      <c r="P94" s="21"/>
      <c r="Q94" s="21"/>
      <c r="R94" s="21"/>
      <c r="S94" s="21"/>
      <c r="T94" s="21"/>
      <c r="U94" s="21"/>
      <c r="V94" s="21"/>
      <c r="W94" s="39">
        <f t="shared" ca="1" si="14"/>
        <v>0</v>
      </c>
      <c r="X94" s="39">
        <f t="shared" ca="1" si="15"/>
        <v>0</v>
      </c>
      <c r="Y94" s="38" t="str">
        <f>IF($Z95&gt;$Z94, IFERROR(MATCH($Z94, $Z95:$Z$175, 0)-1, ROW($Z$175)-ROW()), "")</f>
        <v/>
      </c>
      <c r="Z94" s="38">
        <f t="shared" si="16"/>
        <v>3</v>
      </c>
      <c r="AA94" s="38" t="str">
        <f t="shared" ca="1" si="17"/>
        <v/>
      </c>
      <c r="AB94" s="37" t="str">
        <f t="shared" ca="1" si="12"/>
        <v/>
      </c>
      <c r="AC94" s="25" t="str">
        <f t="shared" ca="1" si="18"/>
        <v/>
      </c>
      <c r="AD94" s="25" t="str">
        <f t="shared" ca="1" si="19"/>
        <v/>
      </c>
      <c r="AE94" s="25" t="str">
        <f t="shared" ca="1" si="20"/>
        <v/>
      </c>
      <c r="AF94" s="42" t="str">
        <f t="shared" ca="1" si="13"/>
        <v/>
      </c>
      <c r="AG94" s="38" t="str">
        <f t="shared" ca="1" si="21"/>
        <v/>
      </c>
    </row>
    <row r="95" spans="2:33" s="10" customFormat="1" ht="15" customHeight="1" x14ac:dyDescent="0.3">
      <c r="B95" s="9"/>
      <c r="C95" s="9"/>
      <c r="D95" s="9"/>
      <c r="E95" s="9" t="s">
        <v>69</v>
      </c>
      <c r="F95" s="9"/>
      <c r="G95" s="9"/>
      <c r="H95" s="9"/>
      <c r="I95" s="9"/>
      <c r="J95" s="9"/>
      <c r="L95" s="11">
        <v>6301</v>
      </c>
      <c r="M95" s="32"/>
      <c r="N95" s="21"/>
      <c r="O95" s="21"/>
      <c r="P95" s="21"/>
      <c r="Q95" s="21"/>
      <c r="R95" s="21"/>
      <c r="S95" s="21"/>
      <c r="T95" s="21"/>
      <c r="U95" s="21"/>
      <c r="V95" s="21"/>
      <c r="W95" s="39">
        <f t="shared" ca="1" si="14"/>
        <v>0</v>
      </c>
      <c r="X95" s="39">
        <f t="shared" ca="1" si="15"/>
        <v>0</v>
      </c>
      <c r="Y95" s="38" t="str">
        <f>IF($Z96&gt;$Z95, IFERROR(MATCH($Z95, $Z96:$Z$175, 0)-1, ROW($Z$175)-ROW()), "")</f>
        <v/>
      </c>
      <c r="Z95" s="38">
        <f t="shared" si="16"/>
        <v>3</v>
      </c>
      <c r="AA95" s="38" t="str">
        <f t="shared" ca="1" si="17"/>
        <v/>
      </c>
      <c r="AB95" s="37" t="str">
        <f t="shared" ca="1" si="12"/>
        <v/>
      </c>
      <c r="AC95" s="25" t="str">
        <f t="shared" ca="1" si="18"/>
        <v/>
      </c>
      <c r="AD95" s="25" t="str">
        <f t="shared" ca="1" si="19"/>
        <v/>
      </c>
      <c r="AE95" s="25" t="str">
        <f t="shared" ca="1" si="20"/>
        <v/>
      </c>
      <c r="AF95" s="42" t="str">
        <f t="shared" ca="1" si="13"/>
        <v/>
      </c>
      <c r="AG95" s="38" t="str">
        <f t="shared" ca="1" si="21"/>
        <v/>
      </c>
    </row>
    <row r="96" spans="2:33" s="10" customFormat="1" ht="15" customHeight="1" x14ac:dyDescent="0.3">
      <c r="B96" s="9"/>
      <c r="C96" s="9"/>
      <c r="D96" s="9"/>
      <c r="E96" s="9" t="s">
        <v>70</v>
      </c>
      <c r="F96" s="9"/>
      <c r="G96" s="9"/>
      <c r="H96" s="9"/>
      <c r="I96" s="9"/>
      <c r="J96" s="9"/>
      <c r="L96" s="11">
        <v>6302</v>
      </c>
      <c r="M96" s="32">
        <f>SUM($M$97:$M$107)</f>
        <v>0</v>
      </c>
      <c r="N96" s="21"/>
      <c r="O96" s="21"/>
      <c r="P96" s="21"/>
      <c r="Q96" s="21"/>
      <c r="R96" s="21"/>
      <c r="S96" s="21"/>
      <c r="T96" s="21"/>
      <c r="U96" s="21"/>
      <c r="V96" s="21"/>
      <c r="W96" s="39">
        <f t="shared" ca="1" si="14"/>
        <v>0</v>
      </c>
      <c r="X96" s="39">
        <f t="shared" ca="1" si="15"/>
        <v>0</v>
      </c>
      <c r="Y96" s="38">
        <f>IF($Z97&gt;$Z96, IFERROR(MATCH($Z96, $Z97:$Z$175, 0)-1, ROW($Z$175)-ROW()), "")</f>
        <v>11</v>
      </c>
      <c r="Z96" s="38">
        <f t="shared" si="16"/>
        <v>3</v>
      </c>
      <c r="AA96" s="38" t="str">
        <f t="shared" ca="1" si="17"/>
        <v/>
      </c>
      <c r="AB96" s="37" t="str">
        <f t="shared" ca="1" si="12"/>
        <v/>
      </c>
      <c r="AC96" s="25" t="str">
        <f t="shared" ca="1" si="18"/>
        <v/>
      </c>
      <c r="AD96" s="25" t="str">
        <f t="shared" ca="1" si="19"/>
        <v/>
      </c>
      <c r="AE96" s="25" t="str">
        <f t="shared" ca="1" si="20"/>
        <v/>
      </c>
      <c r="AF96" s="42" t="str">
        <f t="shared" ca="1" si="13"/>
        <v/>
      </c>
      <c r="AG96" s="38" t="str">
        <f t="shared" ca="1" si="21"/>
        <v/>
      </c>
    </row>
    <row r="97" spans="2:33" s="10" customFormat="1" ht="15" customHeight="1" x14ac:dyDescent="0.3">
      <c r="B97" s="9"/>
      <c r="C97" s="9"/>
      <c r="D97" s="9"/>
      <c r="E97" s="9"/>
      <c r="F97" s="9" t="s">
        <v>340</v>
      </c>
      <c r="G97" s="9"/>
      <c r="H97" s="9"/>
      <c r="I97" s="9"/>
      <c r="J97" s="9"/>
      <c r="L97" s="11">
        <v>63020</v>
      </c>
      <c r="M97" s="33"/>
      <c r="N97" s="21"/>
      <c r="O97" s="21"/>
      <c r="P97" s="21"/>
      <c r="Q97" s="21"/>
      <c r="R97" s="21"/>
      <c r="S97" s="21"/>
      <c r="T97" s="21"/>
      <c r="U97" s="21"/>
      <c r="V97" s="21"/>
      <c r="W97" s="39">
        <f t="shared" ca="1" si="14"/>
        <v>0</v>
      </c>
      <c r="X97" s="39">
        <f t="shared" ca="1" si="15"/>
        <v>0</v>
      </c>
      <c r="Y97" s="38" t="str">
        <f>IF($Z98&gt;$Z97, IFERROR(MATCH($Z97, $Z98:$Z$175, 0)-1, ROW($Z$175)-ROW()), "")</f>
        <v/>
      </c>
      <c r="Z97" s="38">
        <f t="shared" si="16"/>
        <v>4</v>
      </c>
      <c r="AA97" s="38" t="str">
        <f t="shared" ca="1" si="17"/>
        <v/>
      </c>
      <c r="AB97" s="37" t="str">
        <f t="shared" ca="1" si="12"/>
        <v/>
      </c>
      <c r="AC97" s="25" t="str">
        <f t="shared" ca="1" si="18"/>
        <v/>
      </c>
      <c r="AD97" s="25" t="str">
        <f t="shared" ca="1" si="19"/>
        <v/>
      </c>
      <c r="AE97" s="25" t="str">
        <f t="shared" ca="1" si="20"/>
        <v/>
      </c>
      <c r="AF97" s="42" t="str">
        <f t="shared" ca="1" si="13"/>
        <v/>
      </c>
      <c r="AG97" s="38" t="str">
        <f t="shared" ca="1" si="21"/>
        <v/>
      </c>
    </row>
    <row r="98" spans="2:33" s="10" customFormat="1" ht="15" customHeight="1" x14ac:dyDescent="0.3">
      <c r="B98" s="9"/>
      <c r="C98" s="9"/>
      <c r="D98" s="9"/>
      <c r="E98" s="9"/>
      <c r="F98" s="9" t="s">
        <v>341</v>
      </c>
      <c r="G98" s="9"/>
      <c r="H98" s="9"/>
      <c r="I98" s="9"/>
      <c r="J98" s="9"/>
      <c r="L98" s="11">
        <v>63021</v>
      </c>
      <c r="M98" s="33"/>
      <c r="N98" s="21"/>
      <c r="O98" s="21"/>
      <c r="P98" s="21"/>
      <c r="Q98" s="21"/>
      <c r="R98" s="21"/>
      <c r="S98" s="21"/>
      <c r="T98" s="21"/>
      <c r="U98" s="21"/>
      <c r="V98" s="21"/>
      <c r="W98" s="39">
        <f t="shared" ca="1" si="14"/>
        <v>0</v>
      </c>
      <c r="X98" s="39">
        <f t="shared" ca="1" si="15"/>
        <v>0</v>
      </c>
      <c r="Y98" s="38" t="str">
        <f>IF($Z99&gt;$Z98, IFERROR(MATCH($Z98, $Z99:$Z$175, 0)-1, ROW($Z$175)-ROW()), "")</f>
        <v/>
      </c>
      <c r="Z98" s="38">
        <f t="shared" si="16"/>
        <v>4</v>
      </c>
      <c r="AA98" s="38" t="str">
        <f t="shared" ca="1" si="17"/>
        <v/>
      </c>
      <c r="AB98" s="37" t="str">
        <f t="shared" ca="1" si="12"/>
        <v/>
      </c>
      <c r="AC98" s="25" t="str">
        <f t="shared" ca="1" si="18"/>
        <v/>
      </c>
      <c r="AD98" s="25" t="str">
        <f t="shared" ca="1" si="19"/>
        <v/>
      </c>
      <c r="AE98" s="25" t="str">
        <f t="shared" ca="1" si="20"/>
        <v/>
      </c>
      <c r="AF98" s="42" t="str">
        <f t="shared" ca="1" si="13"/>
        <v/>
      </c>
      <c r="AG98" s="38" t="str">
        <f t="shared" ca="1" si="21"/>
        <v/>
      </c>
    </row>
    <row r="99" spans="2:33" s="10" customFormat="1" ht="15" customHeight="1" x14ac:dyDescent="0.3">
      <c r="B99" s="9"/>
      <c r="C99" s="9"/>
      <c r="D99" s="9"/>
      <c r="E99" s="9"/>
      <c r="F99" s="9" t="s">
        <v>342</v>
      </c>
      <c r="G99" s="9"/>
      <c r="H99" s="9"/>
      <c r="I99" s="9"/>
      <c r="J99" s="9"/>
      <c r="L99" s="11">
        <v>63022</v>
      </c>
      <c r="M99" s="33"/>
      <c r="N99" s="21"/>
      <c r="O99" s="21"/>
      <c r="P99" s="21"/>
      <c r="Q99" s="21"/>
      <c r="R99" s="21"/>
      <c r="S99" s="21"/>
      <c r="T99" s="21"/>
      <c r="U99" s="21"/>
      <c r="V99" s="21"/>
      <c r="W99" s="39">
        <f t="shared" ca="1" si="14"/>
        <v>0</v>
      </c>
      <c r="X99" s="39">
        <f t="shared" ca="1" si="15"/>
        <v>0</v>
      </c>
      <c r="Y99" s="38" t="str">
        <f>IF($Z100&gt;$Z99, IFERROR(MATCH($Z99, $Z100:$Z$175, 0)-1, ROW($Z$175)-ROW()), "")</f>
        <v/>
      </c>
      <c r="Z99" s="38">
        <f t="shared" si="16"/>
        <v>4</v>
      </c>
      <c r="AA99" s="38" t="str">
        <f t="shared" ca="1" si="17"/>
        <v/>
      </c>
      <c r="AB99" s="37" t="str">
        <f t="shared" ca="1" si="12"/>
        <v/>
      </c>
      <c r="AC99" s="25" t="str">
        <f t="shared" ca="1" si="18"/>
        <v/>
      </c>
      <c r="AD99" s="25" t="str">
        <f t="shared" ca="1" si="19"/>
        <v/>
      </c>
      <c r="AE99" s="25" t="str">
        <f t="shared" ca="1" si="20"/>
        <v/>
      </c>
      <c r="AF99" s="42" t="str">
        <f t="shared" ca="1" si="13"/>
        <v/>
      </c>
      <c r="AG99" s="38" t="str">
        <f t="shared" ca="1" si="21"/>
        <v/>
      </c>
    </row>
    <row r="100" spans="2:33" s="10" customFormat="1" ht="15" customHeight="1" x14ac:dyDescent="0.3">
      <c r="B100" s="9"/>
      <c r="C100" s="9"/>
      <c r="D100" s="9"/>
      <c r="E100" s="9"/>
      <c r="F100" s="9" t="s">
        <v>343</v>
      </c>
      <c r="G100" s="9"/>
      <c r="H100" s="9"/>
      <c r="I100" s="9"/>
      <c r="J100" s="9"/>
      <c r="L100" s="11">
        <v>63023</v>
      </c>
      <c r="M100" s="33"/>
      <c r="N100" s="21"/>
      <c r="O100" s="21"/>
      <c r="P100" s="21"/>
      <c r="Q100" s="21"/>
      <c r="R100" s="21"/>
      <c r="S100" s="21"/>
      <c r="T100" s="21"/>
      <c r="U100" s="21"/>
      <c r="V100" s="21"/>
      <c r="W100" s="39">
        <f t="shared" ca="1" si="14"/>
        <v>0</v>
      </c>
      <c r="X100" s="39">
        <f t="shared" ca="1" si="15"/>
        <v>0</v>
      </c>
      <c r="Y100" s="38" t="str">
        <f>IF($Z101&gt;$Z100, IFERROR(MATCH($Z100, $Z101:$Z$175, 0)-1, ROW($Z$175)-ROW()), "")</f>
        <v/>
      </c>
      <c r="Z100" s="38">
        <f t="shared" si="16"/>
        <v>4</v>
      </c>
      <c r="AA100" s="38" t="str">
        <f t="shared" ca="1" si="17"/>
        <v/>
      </c>
      <c r="AB100" s="37" t="str">
        <f t="shared" ca="1" si="12"/>
        <v/>
      </c>
      <c r="AC100" s="25" t="str">
        <f t="shared" ca="1" si="18"/>
        <v/>
      </c>
      <c r="AD100" s="25" t="str">
        <f t="shared" ca="1" si="19"/>
        <v/>
      </c>
      <c r="AE100" s="25" t="str">
        <f t="shared" ca="1" si="20"/>
        <v/>
      </c>
      <c r="AF100" s="42" t="str">
        <f t="shared" ca="1" si="13"/>
        <v/>
      </c>
      <c r="AG100" s="38" t="str">
        <f t="shared" ca="1" si="21"/>
        <v/>
      </c>
    </row>
    <row r="101" spans="2:33" s="10" customFormat="1" ht="15" customHeight="1" x14ac:dyDescent="0.3">
      <c r="B101" s="9"/>
      <c r="C101" s="9"/>
      <c r="D101" s="9"/>
      <c r="E101" s="9"/>
      <c r="F101" s="9" t="s">
        <v>344</v>
      </c>
      <c r="G101" s="9"/>
      <c r="H101" s="9"/>
      <c r="I101" s="9"/>
      <c r="J101" s="9"/>
      <c r="L101" s="11">
        <v>63024</v>
      </c>
      <c r="M101" s="33"/>
      <c r="N101" s="21"/>
      <c r="O101" s="21"/>
      <c r="P101" s="21"/>
      <c r="Q101" s="21"/>
      <c r="R101" s="21"/>
      <c r="S101" s="21"/>
      <c r="T101" s="21"/>
      <c r="U101" s="21"/>
      <c r="V101" s="21"/>
      <c r="W101" s="39">
        <f t="shared" ca="1" si="14"/>
        <v>0</v>
      </c>
      <c r="X101" s="39">
        <f t="shared" ca="1" si="15"/>
        <v>0</v>
      </c>
      <c r="Y101" s="38" t="str">
        <f>IF($Z102&gt;$Z101, IFERROR(MATCH($Z101, $Z102:$Z$175, 0)-1, ROW($Z$175)-ROW()), "")</f>
        <v/>
      </c>
      <c r="Z101" s="38">
        <f t="shared" si="16"/>
        <v>4</v>
      </c>
      <c r="AA101" s="38" t="str">
        <f t="shared" ca="1" si="17"/>
        <v/>
      </c>
      <c r="AB101" s="37" t="str">
        <f t="shared" ref="AB101:AB132" ca="1" si="22">IF(ISTEXT($M101), IFERROR(IF(SEARCH(".", $M101)&lt;&gt;0, Fout_punt),Fout_geen_getal), IF($M101&lt;&gt;$X101, Fout_som&amp;TEXT($X101,"# ##0,00 €"), ""))</f>
        <v/>
      </c>
      <c r="AC101" s="25" t="str">
        <f t="shared" ca="1" si="18"/>
        <v/>
      </c>
      <c r="AD101" s="25" t="str">
        <f t="shared" ca="1" si="19"/>
        <v/>
      </c>
      <c r="AE101" s="25" t="str">
        <f t="shared" ca="1" si="20"/>
        <v/>
      </c>
      <c r="AF101" s="42" t="str">
        <f t="shared" ref="AF101:AF132" ca="1" si="23">IF($Y101&lt;&gt;"", IF(SUMIF(OFFSET($Z101, 1, 0, $Y101), "&gt;"&amp;$Z101, OFFSET($AA101, 1, 0, $Y101))&lt;&gt;0, IFERROR(Waarschuwing_1&amp;_xlfn.TEXTJOIN(" &amp; ", TRUE, OFFSET($AA101,1,0,$Y101))&amp;Waarschuwing_2, Waarschuwing_legacy), ""), "")</f>
        <v/>
      </c>
      <c r="AG101" s="38" t="str">
        <f t="shared" ca="1" si="21"/>
        <v/>
      </c>
    </row>
    <row r="102" spans="2:33" s="10" customFormat="1" ht="15" customHeight="1" x14ac:dyDescent="0.3">
      <c r="B102" s="9"/>
      <c r="C102" s="9"/>
      <c r="D102" s="9"/>
      <c r="E102" s="9"/>
      <c r="F102" s="9" t="s">
        <v>345</v>
      </c>
      <c r="G102" s="9"/>
      <c r="H102" s="9"/>
      <c r="I102" s="9"/>
      <c r="J102" s="9"/>
      <c r="L102" s="11">
        <v>63025</v>
      </c>
      <c r="M102" s="33"/>
      <c r="N102" s="21"/>
      <c r="O102" s="21"/>
      <c r="P102" s="21"/>
      <c r="Q102" s="21"/>
      <c r="R102" s="21"/>
      <c r="S102" s="21"/>
      <c r="T102" s="21"/>
      <c r="U102" s="21"/>
      <c r="V102" s="21"/>
      <c r="W102" s="39">
        <f t="shared" ca="1" si="14"/>
        <v>0</v>
      </c>
      <c r="X102" s="39">
        <f t="shared" ca="1" si="15"/>
        <v>0</v>
      </c>
      <c r="Y102" s="38" t="str">
        <f>IF($Z103&gt;$Z102, IFERROR(MATCH($Z102, $Z103:$Z$175, 0)-1, ROW($Z$175)-ROW()), "")</f>
        <v/>
      </c>
      <c r="Z102" s="38">
        <f t="shared" si="16"/>
        <v>4</v>
      </c>
      <c r="AA102" s="38" t="str">
        <f t="shared" ca="1" si="17"/>
        <v/>
      </c>
      <c r="AB102" s="37" t="str">
        <f t="shared" ca="1" si="22"/>
        <v/>
      </c>
      <c r="AC102" s="25" t="str">
        <f t="shared" ca="1" si="18"/>
        <v/>
      </c>
      <c r="AD102" s="25" t="str">
        <f t="shared" ca="1" si="19"/>
        <v/>
      </c>
      <c r="AE102" s="25" t="str">
        <f t="shared" ca="1" si="20"/>
        <v/>
      </c>
      <c r="AF102" s="42" t="str">
        <f t="shared" ca="1" si="23"/>
        <v/>
      </c>
      <c r="AG102" s="38" t="str">
        <f t="shared" ca="1" si="21"/>
        <v/>
      </c>
    </row>
    <row r="103" spans="2:33" s="10" customFormat="1" ht="15" customHeight="1" x14ac:dyDescent="0.3">
      <c r="B103" s="9"/>
      <c r="C103" s="9"/>
      <c r="D103" s="9"/>
      <c r="E103" s="9"/>
      <c r="F103" s="9" t="s">
        <v>346</v>
      </c>
      <c r="G103" s="9"/>
      <c r="H103" s="9"/>
      <c r="I103" s="9"/>
      <c r="J103" s="9"/>
      <c r="L103" s="11">
        <v>63026</v>
      </c>
      <c r="M103" s="33"/>
      <c r="N103" s="21"/>
      <c r="O103" s="21"/>
      <c r="P103" s="21"/>
      <c r="Q103" s="21"/>
      <c r="R103" s="21"/>
      <c r="S103" s="21"/>
      <c r="T103" s="21"/>
      <c r="U103" s="21"/>
      <c r="V103" s="21"/>
      <c r="W103" s="39">
        <f t="shared" ca="1" si="14"/>
        <v>0</v>
      </c>
      <c r="X103" s="39">
        <f t="shared" ca="1" si="15"/>
        <v>0</v>
      </c>
      <c r="Y103" s="38" t="str">
        <f>IF($Z104&gt;$Z103, IFERROR(MATCH($Z103, $Z104:$Z$175, 0)-1, ROW($Z$175)-ROW()), "")</f>
        <v/>
      </c>
      <c r="Z103" s="38">
        <f t="shared" si="16"/>
        <v>4</v>
      </c>
      <c r="AA103" s="38" t="str">
        <f t="shared" ca="1" si="17"/>
        <v/>
      </c>
      <c r="AB103" s="37" t="str">
        <f t="shared" ca="1" si="22"/>
        <v/>
      </c>
      <c r="AC103" s="25" t="str">
        <f t="shared" ca="1" si="18"/>
        <v/>
      </c>
      <c r="AD103" s="25" t="str">
        <f t="shared" ca="1" si="19"/>
        <v/>
      </c>
      <c r="AE103" s="25" t="str">
        <f t="shared" ca="1" si="20"/>
        <v/>
      </c>
      <c r="AF103" s="42" t="str">
        <f t="shared" ca="1" si="23"/>
        <v/>
      </c>
      <c r="AG103" s="38" t="str">
        <f t="shared" ca="1" si="21"/>
        <v/>
      </c>
    </row>
    <row r="104" spans="2:33" s="10" customFormat="1" ht="15" customHeight="1" x14ac:dyDescent="0.3">
      <c r="B104" s="9"/>
      <c r="C104" s="9"/>
      <c r="D104" s="9"/>
      <c r="E104" s="9"/>
      <c r="F104" s="9" t="s">
        <v>347</v>
      </c>
      <c r="G104" s="9"/>
      <c r="H104" s="9"/>
      <c r="I104" s="9"/>
      <c r="J104" s="9"/>
      <c r="L104" s="11">
        <v>63027</v>
      </c>
      <c r="M104" s="33"/>
      <c r="N104" s="21"/>
      <c r="O104" s="21"/>
      <c r="P104" s="21"/>
      <c r="Q104" s="21"/>
      <c r="R104" s="21"/>
      <c r="S104" s="21"/>
      <c r="T104" s="21"/>
      <c r="U104" s="21"/>
      <c r="V104" s="21"/>
      <c r="W104" s="39">
        <f t="shared" ca="1" si="14"/>
        <v>0</v>
      </c>
      <c r="X104" s="39">
        <f t="shared" ca="1" si="15"/>
        <v>0</v>
      </c>
      <c r="Y104" s="38" t="str">
        <f>IF($Z105&gt;$Z104, IFERROR(MATCH($Z104, $Z105:$Z$175, 0)-1, ROW($Z$175)-ROW()), "")</f>
        <v/>
      </c>
      <c r="Z104" s="38">
        <f t="shared" si="16"/>
        <v>4</v>
      </c>
      <c r="AA104" s="38" t="str">
        <f t="shared" ca="1" si="17"/>
        <v/>
      </c>
      <c r="AB104" s="37" t="str">
        <f t="shared" ca="1" si="22"/>
        <v/>
      </c>
      <c r="AC104" s="25" t="str">
        <f t="shared" ca="1" si="18"/>
        <v/>
      </c>
      <c r="AD104" s="25" t="str">
        <f t="shared" ca="1" si="19"/>
        <v/>
      </c>
      <c r="AE104" s="25" t="str">
        <f t="shared" ca="1" si="20"/>
        <v/>
      </c>
      <c r="AF104" s="42" t="str">
        <f t="shared" ca="1" si="23"/>
        <v/>
      </c>
      <c r="AG104" s="38" t="str">
        <f t="shared" ca="1" si="21"/>
        <v/>
      </c>
    </row>
    <row r="105" spans="2:33" s="10" customFormat="1" ht="15" customHeight="1" x14ac:dyDescent="0.3">
      <c r="B105" s="9"/>
      <c r="C105" s="9"/>
      <c r="D105" s="9"/>
      <c r="E105" s="9"/>
      <c r="F105" s="9" t="s">
        <v>348</v>
      </c>
      <c r="G105" s="9"/>
      <c r="H105" s="9"/>
      <c r="I105" s="9"/>
      <c r="J105" s="9"/>
      <c r="L105" s="11">
        <v>63028</v>
      </c>
      <c r="M105" s="33"/>
      <c r="N105" s="21"/>
      <c r="O105" s="21"/>
      <c r="P105" s="21"/>
      <c r="Q105" s="21"/>
      <c r="R105" s="21"/>
      <c r="S105" s="21"/>
      <c r="T105" s="21"/>
      <c r="U105" s="21"/>
      <c r="V105" s="21"/>
      <c r="W105" s="39">
        <f t="shared" ca="1" si="14"/>
        <v>0</v>
      </c>
      <c r="X105" s="39">
        <f t="shared" ca="1" si="15"/>
        <v>0</v>
      </c>
      <c r="Y105" s="38" t="str">
        <f>IF($Z106&gt;$Z105, IFERROR(MATCH($Z105, $Z106:$Z$175, 0)-1, ROW($Z$175)-ROW()), "")</f>
        <v/>
      </c>
      <c r="Z105" s="38">
        <f t="shared" si="16"/>
        <v>4</v>
      </c>
      <c r="AA105" s="38" t="str">
        <f t="shared" ca="1" si="17"/>
        <v/>
      </c>
      <c r="AB105" s="37" t="str">
        <f t="shared" ca="1" si="22"/>
        <v/>
      </c>
      <c r="AC105" s="25" t="str">
        <f t="shared" ca="1" si="18"/>
        <v/>
      </c>
      <c r="AD105" s="25" t="str">
        <f t="shared" ca="1" si="19"/>
        <v/>
      </c>
      <c r="AE105" s="25" t="str">
        <f t="shared" ca="1" si="20"/>
        <v/>
      </c>
      <c r="AF105" s="42" t="str">
        <f t="shared" ca="1" si="23"/>
        <v/>
      </c>
      <c r="AG105" s="38" t="str">
        <f t="shared" ca="1" si="21"/>
        <v/>
      </c>
    </row>
    <row r="106" spans="2:33" s="10" customFormat="1" ht="15" customHeight="1" x14ac:dyDescent="0.3">
      <c r="B106" s="9"/>
      <c r="C106" s="9"/>
      <c r="D106" s="9"/>
      <c r="E106" s="9"/>
      <c r="F106" s="9" t="s">
        <v>349</v>
      </c>
      <c r="G106" s="9"/>
      <c r="H106" s="9"/>
      <c r="I106" s="9"/>
      <c r="J106" s="9"/>
      <c r="L106" s="11">
        <v>63029</v>
      </c>
      <c r="M106" s="33"/>
      <c r="N106" s="21"/>
      <c r="O106" s="21"/>
      <c r="P106" s="21"/>
      <c r="Q106" s="21"/>
      <c r="R106" s="21"/>
      <c r="S106" s="21"/>
      <c r="T106" s="21"/>
      <c r="U106" s="21"/>
      <c r="V106" s="21"/>
      <c r="W106" s="39">
        <f t="shared" ca="1" si="14"/>
        <v>0</v>
      </c>
      <c r="X106" s="39">
        <f t="shared" ca="1" si="15"/>
        <v>0</v>
      </c>
      <c r="Y106" s="38" t="str">
        <f>IF($Z107&gt;$Z106, IFERROR(MATCH($Z106, $Z107:$Z$175, 0)-1, ROW($Z$175)-ROW()), "")</f>
        <v/>
      </c>
      <c r="Z106" s="38">
        <f t="shared" si="16"/>
        <v>4</v>
      </c>
      <c r="AA106" s="38" t="str">
        <f t="shared" ca="1" si="17"/>
        <v/>
      </c>
      <c r="AB106" s="37" t="str">
        <f t="shared" ca="1" si="22"/>
        <v/>
      </c>
      <c r="AC106" s="25" t="str">
        <f t="shared" ca="1" si="18"/>
        <v/>
      </c>
      <c r="AD106" s="25" t="str">
        <f t="shared" ca="1" si="19"/>
        <v/>
      </c>
      <c r="AE106" s="25" t="str">
        <f t="shared" ca="1" si="20"/>
        <v/>
      </c>
      <c r="AF106" s="42" t="str">
        <f t="shared" ca="1" si="23"/>
        <v/>
      </c>
      <c r="AG106" s="38" t="str">
        <f t="shared" ca="1" si="21"/>
        <v/>
      </c>
    </row>
    <row r="107" spans="2:33" s="10" customFormat="1" ht="15" customHeight="1" x14ac:dyDescent="0.3">
      <c r="B107" s="9"/>
      <c r="C107" s="9"/>
      <c r="D107" s="9"/>
      <c r="E107" s="9"/>
      <c r="F107" s="9" t="s">
        <v>13</v>
      </c>
      <c r="G107" s="9"/>
      <c r="H107" s="9"/>
      <c r="I107" s="9"/>
      <c r="J107" s="9"/>
      <c r="L107" s="11">
        <v>63030</v>
      </c>
      <c r="M107" s="33"/>
      <c r="N107" s="21"/>
      <c r="O107" s="21"/>
      <c r="P107" s="21"/>
      <c r="Q107" s="21"/>
      <c r="R107" s="21"/>
      <c r="S107" s="21"/>
      <c r="T107" s="21"/>
      <c r="U107" s="21"/>
      <c r="V107" s="21"/>
      <c r="W107" s="39">
        <f t="shared" ca="1" si="14"/>
        <v>0</v>
      </c>
      <c r="X107" s="39">
        <f t="shared" ca="1" si="15"/>
        <v>0</v>
      </c>
      <c r="Y107" s="38" t="str">
        <f>IF($Z108&gt;$Z107, IFERROR(MATCH($Z107, $Z108:$Z$175, 0)-1, ROW($Z$175)-ROW()), "")</f>
        <v/>
      </c>
      <c r="Z107" s="38">
        <f t="shared" si="16"/>
        <v>4</v>
      </c>
      <c r="AA107" s="38" t="str">
        <f t="shared" ca="1" si="17"/>
        <v/>
      </c>
      <c r="AB107" s="37" t="str">
        <f t="shared" ca="1" si="22"/>
        <v/>
      </c>
      <c r="AC107" s="25" t="str">
        <f t="shared" ca="1" si="18"/>
        <v/>
      </c>
      <c r="AD107" s="25" t="str">
        <f t="shared" ca="1" si="19"/>
        <v/>
      </c>
      <c r="AE107" s="25" t="str">
        <f t="shared" ca="1" si="20"/>
        <v/>
      </c>
      <c r="AF107" s="42" t="str">
        <f t="shared" ca="1" si="23"/>
        <v/>
      </c>
      <c r="AG107" s="38" t="str">
        <f t="shared" ca="1" si="21"/>
        <v/>
      </c>
    </row>
    <row r="108" spans="2:33" s="10" customFormat="1" ht="15" customHeight="1" x14ac:dyDescent="0.3">
      <c r="B108" s="9"/>
      <c r="C108" s="9"/>
      <c r="D108" s="9"/>
      <c r="E108" s="9" t="s">
        <v>72</v>
      </c>
      <c r="F108" s="9"/>
      <c r="G108" s="9"/>
      <c r="H108" s="9"/>
      <c r="I108" s="9"/>
      <c r="J108" s="9"/>
      <c r="L108" s="11">
        <v>6308</v>
      </c>
      <c r="M108" s="32"/>
      <c r="N108" s="21"/>
      <c r="O108" s="21"/>
      <c r="P108" s="21"/>
      <c r="Q108" s="21"/>
      <c r="R108" s="21"/>
      <c r="S108" s="21"/>
      <c r="T108" s="21"/>
      <c r="U108" s="21"/>
      <c r="V108" s="21"/>
      <c r="W108" s="39">
        <f t="shared" ca="1" si="14"/>
        <v>0</v>
      </c>
      <c r="X108" s="39">
        <f t="shared" ca="1" si="15"/>
        <v>0</v>
      </c>
      <c r="Y108" s="38" t="str">
        <f>IF($Z109&gt;$Z108, IFERROR(MATCH($Z108, $Z109:$Z$175, 0)-1, ROW($Z$175)-ROW()), "")</f>
        <v/>
      </c>
      <c r="Z108" s="38">
        <f t="shared" si="16"/>
        <v>3</v>
      </c>
      <c r="AA108" s="38" t="str">
        <f t="shared" ca="1" si="17"/>
        <v/>
      </c>
      <c r="AB108" s="37" t="str">
        <f t="shared" ca="1" si="22"/>
        <v/>
      </c>
      <c r="AC108" s="25" t="str">
        <f t="shared" ca="1" si="18"/>
        <v/>
      </c>
      <c r="AD108" s="25" t="str">
        <f t="shared" ca="1" si="19"/>
        <v/>
      </c>
      <c r="AE108" s="25" t="str">
        <f t="shared" ca="1" si="20"/>
        <v/>
      </c>
      <c r="AF108" s="42" t="str">
        <f t="shared" ca="1" si="23"/>
        <v/>
      </c>
      <c r="AG108" s="38" t="str">
        <f t="shared" ca="1" si="21"/>
        <v/>
      </c>
    </row>
    <row r="109" spans="2:33" s="10" customFormat="1" ht="15" customHeight="1" x14ac:dyDescent="0.3">
      <c r="B109" s="9"/>
      <c r="C109" s="9"/>
      <c r="D109" s="9"/>
      <c r="E109" s="9" t="s">
        <v>73</v>
      </c>
      <c r="F109" s="9"/>
      <c r="G109" s="9"/>
      <c r="H109" s="9"/>
      <c r="I109" s="9"/>
      <c r="J109" s="9"/>
      <c r="L109" s="11">
        <v>6309</v>
      </c>
      <c r="M109" s="32"/>
      <c r="N109" s="21"/>
      <c r="O109" s="21"/>
      <c r="P109" s="21"/>
      <c r="Q109" s="21"/>
      <c r="R109" s="21"/>
      <c r="S109" s="21"/>
      <c r="T109" s="21"/>
      <c r="U109" s="21"/>
      <c r="V109" s="21"/>
      <c r="W109" s="39">
        <f t="shared" ca="1" si="14"/>
        <v>0</v>
      </c>
      <c r="X109" s="39">
        <f t="shared" ca="1" si="15"/>
        <v>0</v>
      </c>
      <c r="Y109" s="38" t="str">
        <f>IF($Z110&gt;$Z109, IFERROR(MATCH($Z109, $Z110:$Z$175, 0)-1, ROW($Z$175)-ROW()), "")</f>
        <v/>
      </c>
      <c r="Z109" s="38">
        <f t="shared" si="16"/>
        <v>3</v>
      </c>
      <c r="AA109" s="38" t="str">
        <f t="shared" ca="1" si="17"/>
        <v/>
      </c>
      <c r="AB109" s="37" t="str">
        <f t="shared" ca="1" si="22"/>
        <v/>
      </c>
      <c r="AC109" s="25" t="str">
        <f t="shared" ca="1" si="18"/>
        <v/>
      </c>
      <c r="AD109" s="25" t="str">
        <f t="shared" ca="1" si="19"/>
        <v/>
      </c>
      <c r="AE109" s="25" t="str">
        <f t="shared" ca="1" si="20"/>
        <v/>
      </c>
      <c r="AF109" s="42" t="str">
        <f t="shared" ca="1" si="23"/>
        <v/>
      </c>
      <c r="AG109" s="38" t="str">
        <f t="shared" ca="1" si="21"/>
        <v/>
      </c>
    </row>
    <row r="110" spans="2:33" s="10" customFormat="1" ht="15" customHeight="1" x14ac:dyDescent="0.3">
      <c r="B110" s="9"/>
      <c r="C110" s="9"/>
      <c r="D110" s="9" t="s">
        <v>74</v>
      </c>
      <c r="E110" s="9"/>
      <c r="F110" s="9"/>
      <c r="G110" s="9"/>
      <c r="H110" s="9"/>
      <c r="I110" s="9"/>
      <c r="J110" s="9"/>
      <c r="L110" s="11">
        <v>631</v>
      </c>
      <c r="M110" s="31">
        <f>SUM($M$111:$M$112)</f>
        <v>0</v>
      </c>
      <c r="N110" s="21"/>
      <c r="O110" s="21"/>
      <c r="P110" s="21"/>
      <c r="Q110" s="21"/>
      <c r="R110" s="21"/>
      <c r="S110" s="21"/>
      <c r="T110" s="21"/>
      <c r="U110" s="21"/>
      <c r="V110" s="21"/>
      <c r="W110" s="39">
        <f t="shared" ca="1" si="14"/>
        <v>0</v>
      </c>
      <c r="X110" s="39">
        <f t="shared" ca="1" si="15"/>
        <v>0</v>
      </c>
      <c r="Y110" s="38">
        <f>IF($Z111&gt;$Z110, IFERROR(MATCH($Z110, $Z111:$Z$175, 0)-1, ROW($Z$175)-ROW()), "")</f>
        <v>2</v>
      </c>
      <c r="Z110" s="38">
        <f t="shared" si="16"/>
        <v>2</v>
      </c>
      <c r="AA110" s="38" t="str">
        <f t="shared" ca="1" si="17"/>
        <v/>
      </c>
      <c r="AB110" s="37" t="str">
        <f t="shared" ca="1" si="22"/>
        <v/>
      </c>
      <c r="AC110" s="25" t="str">
        <f t="shared" ca="1" si="18"/>
        <v/>
      </c>
      <c r="AD110" s="25" t="str">
        <f t="shared" ca="1" si="19"/>
        <v/>
      </c>
      <c r="AE110" s="25" t="str">
        <f t="shared" ca="1" si="20"/>
        <v/>
      </c>
      <c r="AF110" s="42" t="str">
        <f t="shared" ca="1" si="23"/>
        <v/>
      </c>
      <c r="AG110" s="38" t="str">
        <f t="shared" ca="1" si="21"/>
        <v/>
      </c>
    </row>
    <row r="111" spans="2:33" s="10" customFormat="1" ht="15" customHeight="1" x14ac:dyDescent="0.3">
      <c r="B111" s="9"/>
      <c r="C111" s="9"/>
      <c r="D111" s="9"/>
      <c r="E111" s="9" t="s">
        <v>75</v>
      </c>
      <c r="F111" s="9"/>
      <c r="G111" s="9"/>
      <c r="H111" s="9"/>
      <c r="I111" s="9"/>
      <c r="J111" s="9"/>
      <c r="L111" s="11">
        <v>6310</v>
      </c>
      <c r="M111" s="32"/>
      <c r="N111" s="21"/>
      <c r="O111" s="21"/>
      <c r="P111" s="21"/>
      <c r="Q111" s="21"/>
      <c r="R111" s="21"/>
      <c r="S111" s="21"/>
      <c r="T111" s="21"/>
      <c r="U111" s="21"/>
      <c r="V111" s="21"/>
      <c r="W111" s="39">
        <f t="shared" ca="1" si="14"/>
        <v>0</v>
      </c>
      <c r="X111" s="39">
        <f t="shared" ca="1" si="15"/>
        <v>0</v>
      </c>
      <c r="Y111" s="38" t="str">
        <f>IF($Z112&gt;$Z111, IFERROR(MATCH($Z111, $Z112:$Z$175, 0)-1, ROW($Z$175)-ROW()), "")</f>
        <v/>
      </c>
      <c r="Z111" s="38">
        <f t="shared" si="16"/>
        <v>3</v>
      </c>
      <c r="AA111" s="38" t="str">
        <f t="shared" ca="1" si="17"/>
        <v/>
      </c>
      <c r="AB111" s="37" t="str">
        <f t="shared" ca="1" si="22"/>
        <v/>
      </c>
      <c r="AC111" s="25" t="str">
        <f t="shared" ca="1" si="18"/>
        <v/>
      </c>
      <c r="AD111" s="25" t="str">
        <f t="shared" ca="1" si="19"/>
        <v/>
      </c>
      <c r="AE111" s="25" t="str">
        <f t="shared" ca="1" si="20"/>
        <v/>
      </c>
      <c r="AF111" s="42" t="str">
        <f t="shared" ca="1" si="23"/>
        <v/>
      </c>
      <c r="AG111" s="38" t="str">
        <f t="shared" ca="1" si="21"/>
        <v/>
      </c>
    </row>
    <row r="112" spans="2:33" s="10" customFormat="1" ht="15" customHeight="1" x14ac:dyDescent="0.3">
      <c r="B112" s="9"/>
      <c r="C112" s="9"/>
      <c r="D112" s="9"/>
      <c r="E112" s="9" t="s">
        <v>76</v>
      </c>
      <c r="F112" s="9"/>
      <c r="G112" s="9"/>
      <c r="H112" s="9"/>
      <c r="I112" s="9"/>
      <c r="J112" s="9"/>
      <c r="L112" s="11">
        <v>6311</v>
      </c>
      <c r="M112" s="32"/>
      <c r="N112" s="21"/>
      <c r="O112" s="21"/>
      <c r="P112" s="21"/>
      <c r="Q112" s="21"/>
      <c r="R112" s="21"/>
      <c r="S112" s="21"/>
      <c r="T112" s="21"/>
      <c r="U112" s="21"/>
      <c r="V112" s="21"/>
      <c r="W112" s="39">
        <f t="shared" ca="1" si="14"/>
        <v>0</v>
      </c>
      <c r="X112" s="39">
        <f t="shared" ca="1" si="15"/>
        <v>0</v>
      </c>
      <c r="Y112" s="38" t="str">
        <f>IF($Z113&gt;$Z112, IFERROR(MATCH($Z112, $Z113:$Z$175, 0)-1, ROW($Z$175)-ROW()), "")</f>
        <v/>
      </c>
      <c r="Z112" s="38">
        <f t="shared" si="16"/>
        <v>3</v>
      </c>
      <c r="AA112" s="38" t="str">
        <f t="shared" ca="1" si="17"/>
        <v/>
      </c>
      <c r="AB112" s="37" t="str">
        <f t="shared" ca="1" si="22"/>
        <v/>
      </c>
      <c r="AC112" s="25" t="str">
        <f t="shared" ca="1" si="18"/>
        <v/>
      </c>
      <c r="AD112" s="25" t="str">
        <f t="shared" ca="1" si="19"/>
        <v/>
      </c>
      <c r="AE112" s="25" t="str">
        <f t="shared" ca="1" si="20"/>
        <v/>
      </c>
      <c r="AF112" s="42" t="str">
        <f t="shared" ca="1" si="23"/>
        <v/>
      </c>
      <c r="AG112" s="38" t="str">
        <f t="shared" ca="1" si="21"/>
        <v/>
      </c>
    </row>
    <row r="113" spans="2:33" s="10" customFormat="1" ht="15" customHeight="1" x14ac:dyDescent="0.3">
      <c r="B113" s="9"/>
      <c r="C113" s="9"/>
      <c r="D113" s="9" t="s">
        <v>77</v>
      </c>
      <c r="E113" s="9"/>
      <c r="F113" s="9"/>
      <c r="G113" s="9"/>
      <c r="H113" s="9"/>
      <c r="I113" s="9"/>
      <c r="J113" s="9"/>
      <c r="L113" s="11">
        <v>632</v>
      </c>
      <c r="M113" s="31">
        <f>SUM($M$114:$M$115)</f>
        <v>0</v>
      </c>
      <c r="N113" s="21"/>
      <c r="O113" s="21"/>
      <c r="P113" s="21"/>
      <c r="Q113" s="21"/>
      <c r="R113" s="21"/>
      <c r="S113" s="21"/>
      <c r="T113" s="21"/>
      <c r="U113" s="21"/>
      <c r="V113" s="21"/>
      <c r="W113" s="39">
        <f t="shared" ca="1" si="14"/>
        <v>0</v>
      </c>
      <c r="X113" s="39">
        <f t="shared" ca="1" si="15"/>
        <v>0</v>
      </c>
      <c r="Y113" s="38">
        <f>IF($Z114&gt;$Z113, IFERROR(MATCH($Z113, $Z114:$Z$175, 0)-1, ROW($Z$175)-ROW()), "")</f>
        <v>2</v>
      </c>
      <c r="Z113" s="38">
        <f t="shared" si="16"/>
        <v>2</v>
      </c>
      <c r="AA113" s="38" t="str">
        <f t="shared" ca="1" si="17"/>
        <v/>
      </c>
      <c r="AB113" s="37" t="str">
        <f t="shared" ca="1" si="22"/>
        <v/>
      </c>
      <c r="AC113" s="25" t="str">
        <f t="shared" ca="1" si="18"/>
        <v/>
      </c>
      <c r="AD113" s="25" t="str">
        <f t="shared" ca="1" si="19"/>
        <v/>
      </c>
      <c r="AE113" s="25" t="str">
        <f t="shared" ca="1" si="20"/>
        <v/>
      </c>
      <c r="AF113" s="42" t="str">
        <f t="shared" ca="1" si="23"/>
        <v/>
      </c>
      <c r="AG113" s="38" t="str">
        <f t="shared" ca="1" si="21"/>
        <v/>
      </c>
    </row>
    <row r="114" spans="2:33" s="10" customFormat="1" ht="15" customHeight="1" x14ac:dyDescent="0.3">
      <c r="B114" s="9"/>
      <c r="C114" s="9"/>
      <c r="D114" s="9"/>
      <c r="E114" s="9" t="s">
        <v>75</v>
      </c>
      <c r="F114" s="9"/>
      <c r="G114" s="9"/>
      <c r="H114" s="9"/>
      <c r="I114" s="9"/>
      <c r="J114" s="9"/>
      <c r="L114" s="11">
        <v>6320</v>
      </c>
      <c r="M114" s="32"/>
      <c r="N114" s="21"/>
      <c r="O114" s="21"/>
      <c r="P114" s="21"/>
      <c r="Q114" s="21"/>
      <c r="R114" s="21"/>
      <c r="S114" s="21"/>
      <c r="T114" s="21"/>
      <c r="U114" s="21"/>
      <c r="V114" s="21"/>
      <c r="W114" s="39">
        <f t="shared" ca="1" si="14"/>
        <v>0</v>
      </c>
      <c r="X114" s="39">
        <f t="shared" ca="1" si="15"/>
        <v>0</v>
      </c>
      <c r="Y114" s="38" t="str">
        <f>IF($Z115&gt;$Z114, IFERROR(MATCH($Z114, $Z115:$Z$175, 0)-1, ROW($Z$175)-ROW()), "")</f>
        <v/>
      </c>
      <c r="Z114" s="38">
        <f t="shared" si="16"/>
        <v>3</v>
      </c>
      <c r="AA114" s="38" t="str">
        <f t="shared" ca="1" si="17"/>
        <v/>
      </c>
      <c r="AB114" s="37" t="str">
        <f t="shared" ca="1" si="22"/>
        <v/>
      </c>
      <c r="AC114" s="25" t="str">
        <f t="shared" ca="1" si="18"/>
        <v/>
      </c>
      <c r="AD114" s="25" t="str">
        <f t="shared" ca="1" si="19"/>
        <v/>
      </c>
      <c r="AE114" s="25" t="str">
        <f t="shared" ca="1" si="20"/>
        <v/>
      </c>
      <c r="AF114" s="42" t="str">
        <f t="shared" ca="1" si="23"/>
        <v/>
      </c>
      <c r="AG114" s="38" t="str">
        <f t="shared" ca="1" si="21"/>
        <v/>
      </c>
    </row>
    <row r="115" spans="2:33" s="10" customFormat="1" ht="15" customHeight="1" x14ac:dyDescent="0.3">
      <c r="B115" s="9"/>
      <c r="C115" s="9"/>
      <c r="D115" s="9"/>
      <c r="E115" s="9" t="s">
        <v>76</v>
      </c>
      <c r="F115" s="9"/>
      <c r="G115" s="9"/>
      <c r="H115" s="9"/>
      <c r="I115" s="9"/>
      <c r="J115" s="9"/>
      <c r="L115" s="11">
        <v>6321</v>
      </c>
      <c r="M115" s="32"/>
      <c r="N115" s="21"/>
      <c r="O115" s="21"/>
      <c r="P115" s="21"/>
      <c r="Q115" s="21"/>
      <c r="R115" s="21"/>
      <c r="S115" s="21"/>
      <c r="T115" s="21"/>
      <c r="U115" s="21"/>
      <c r="V115" s="21"/>
      <c r="W115" s="39">
        <f t="shared" ca="1" si="14"/>
        <v>0</v>
      </c>
      <c r="X115" s="39">
        <f t="shared" ca="1" si="15"/>
        <v>0</v>
      </c>
      <c r="Y115" s="38" t="str">
        <f>IF($Z116&gt;$Z115, IFERROR(MATCH($Z115, $Z116:$Z$175, 0)-1, ROW($Z$175)-ROW()), "")</f>
        <v/>
      </c>
      <c r="Z115" s="38">
        <f t="shared" si="16"/>
        <v>3</v>
      </c>
      <c r="AA115" s="38" t="str">
        <f t="shared" ca="1" si="17"/>
        <v/>
      </c>
      <c r="AB115" s="37" t="str">
        <f t="shared" ca="1" si="22"/>
        <v/>
      </c>
      <c r="AC115" s="25" t="str">
        <f t="shared" ca="1" si="18"/>
        <v/>
      </c>
      <c r="AD115" s="25" t="str">
        <f t="shared" ca="1" si="19"/>
        <v/>
      </c>
      <c r="AE115" s="25" t="str">
        <f t="shared" ca="1" si="20"/>
        <v/>
      </c>
      <c r="AF115" s="42" t="str">
        <f t="shared" ca="1" si="23"/>
        <v/>
      </c>
      <c r="AG115" s="38" t="str">
        <f t="shared" ca="1" si="21"/>
        <v/>
      </c>
    </row>
    <row r="116" spans="2:33" s="10" customFormat="1" ht="15" customHeight="1" x14ac:dyDescent="0.3">
      <c r="B116" s="9"/>
      <c r="C116" s="9"/>
      <c r="D116" s="9" t="s">
        <v>78</v>
      </c>
      <c r="E116" s="9"/>
      <c r="F116" s="9"/>
      <c r="G116" s="9"/>
      <c r="H116" s="9"/>
      <c r="I116" s="9"/>
      <c r="J116" s="9"/>
      <c r="L116" s="11">
        <v>633</v>
      </c>
      <c r="M116" s="31">
        <f>SUM($M$117:$M$118)</f>
        <v>0</v>
      </c>
      <c r="N116" s="21"/>
      <c r="O116" s="21"/>
      <c r="P116" s="21"/>
      <c r="Q116" s="21"/>
      <c r="R116" s="21"/>
      <c r="S116" s="21"/>
      <c r="T116" s="21"/>
      <c r="U116" s="21"/>
      <c r="V116" s="21"/>
      <c r="W116" s="39">
        <f t="shared" ca="1" si="14"/>
        <v>0</v>
      </c>
      <c r="X116" s="39">
        <f t="shared" ca="1" si="15"/>
        <v>0</v>
      </c>
      <c r="Y116" s="38">
        <f>IF($Z117&gt;$Z116, IFERROR(MATCH($Z116, $Z117:$Z$175, 0)-1, ROW($Z$175)-ROW()), "")</f>
        <v>2</v>
      </c>
      <c r="Z116" s="38">
        <f t="shared" si="16"/>
        <v>2</v>
      </c>
      <c r="AA116" s="38" t="str">
        <f t="shared" ca="1" si="17"/>
        <v/>
      </c>
      <c r="AB116" s="37" t="str">
        <f t="shared" ca="1" si="22"/>
        <v/>
      </c>
      <c r="AC116" s="25" t="str">
        <f t="shared" ca="1" si="18"/>
        <v/>
      </c>
      <c r="AD116" s="25" t="str">
        <f t="shared" ca="1" si="19"/>
        <v/>
      </c>
      <c r="AE116" s="25" t="str">
        <f t="shared" ca="1" si="20"/>
        <v/>
      </c>
      <c r="AF116" s="42" t="str">
        <f t="shared" ca="1" si="23"/>
        <v/>
      </c>
      <c r="AG116" s="38" t="str">
        <f t="shared" ca="1" si="21"/>
        <v/>
      </c>
    </row>
    <row r="117" spans="2:33" s="10" customFormat="1" ht="15" customHeight="1" x14ac:dyDescent="0.3">
      <c r="B117" s="9"/>
      <c r="C117" s="9"/>
      <c r="D117" s="9"/>
      <c r="E117" s="9" t="s">
        <v>75</v>
      </c>
      <c r="F117" s="9"/>
      <c r="G117" s="9"/>
      <c r="H117" s="9"/>
      <c r="I117" s="9"/>
      <c r="J117" s="9"/>
      <c r="L117" s="11">
        <v>6330</v>
      </c>
      <c r="M117" s="32"/>
      <c r="N117" s="21"/>
      <c r="O117" s="21"/>
      <c r="P117" s="21"/>
      <c r="Q117" s="21"/>
      <c r="R117" s="21"/>
      <c r="S117" s="21"/>
      <c r="T117" s="21"/>
      <c r="U117" s="21"/>
      <c r="V117" s="21"/>
      <c r="W117" s="39">
        <f t="shared" ca="1" si="14"/>
        <v>0</v>
      </c>
      <c r="X117" s="39">
        <f t="shared" ca="1" si="15"/>
        <v>0</v>
      </c>
      <c r="Y117" s="38" t="str">
        <f>IF($Z118&gt;$Z117, IFERROR(MATCH($Z117, $Z118:$Z$175, 0)-1, ROW($Z$175)-ROW()), "")</f>
        <v/>
      </c>
      <c r="Z117" s="38">
        <f t="shared" si="16"/>
        <v>3</v>
      </c>
      <c r="AA117" s="38" t="str">
        <f t="shared" ca="1" si="17"/>
        <v/>
      </c>
      <c r="AB117" s="37" t="str">
        <f t="shared" ca="1" si="22"/>
        <v/>
      </c>
      <c r="AC117" s="25" t="str">
        <f t="shared" ca="1" si="18"/>
        <v/>
      </c>
      <c r="AD117" s="25" t="str">
        <f t="shared" ca="1" si="19"/>
        <v/>
      </c>
      <c r="AE117" s="25" t="str">
        <f t="shared" ca="1" si="20"/>
        <v/>
      </c>
      <c r="AF117" s="42" t="str">
        <f t="shared" ca="1" si="23"/>
        <v/>
      </c>
      <c r="AG117" s="38" t="str">
        <f t="shared" ca="1" si="21"/>
        <v/>
      </c>
    </row>
    <row r="118" spans="2:33" s="10" customFormat="1" ht="15" customHeight="1" x14ac:dyDescent="0.3">
      <c r="B118" s="9"/>
      <c r="C118" s="9"/>
      <c r="D118" s="9"/>
      <c r="E118" s="9" t="s">
        <v>76</v>
      </c>
      <c r="F118" s="9"/>
      <c r="G118" s="9"/>
      <c r="H118" s="9"/>
      <c r="I118" s="9"/>
      <c r="J118" s="9"/>
      <c r="L118" s="11">
        <v>6331</v>
      </c>
      <c r="M118" s="32"/>
      <c r="N118" s="21"/>
      <c r="O118" s="21"/>
      <c r="P118" s="21"/>
      <c r="Q118" s="21"/>
      <c r="R118" s="21"/>
      <c r="S118" s="21"/>
      <c r="T118" s="21"/>
      <c r="U118" s="21"/>
      <c r="V118" s="21"/>
      <c r="W118" s="39">
        <f t="shared" ca="1" si="14"/>
        <v>0</v>
      </c>
      <c r="X118" s="39">
        <f t="shared" ca="1" si="15"/>
        <v>0</v>
      </c>
      <c r="Y118" s="38" t="str">
        <f>IF($Z119&gt;$Z118, IFERROR(MATCH($Z118, $Z119:$Z$175, 0)-1, ROW($Z$175)-ROW()), "")</f>
        <v/>
      </c>
      <c r="Z118" s="38">
        <f t="shared" si="16"/>
        <v>3</v>
      </c>
      <c r="AA118" s="38" t="str">
        <f t="shared" ca="1" si="17"/>
        <v/>
      </c>
      <c r="AB118" s="37" t="str">
        <f t="shared" ca="1" si="22"/>
        <v/>
      </c>
      <c r="AC118" s="25" t="str">
        <f t="shared" ca="1" si="18"/>
        <v/>
      </c>
      <c r="AD118" s="25" t="str">
        <f t="shared" ca="1" si="19"/>
        <v/>
      </c>
      <c r="AE118" s="25" t="str">
        <f t="shared" ca="1" si="20"/>
        <v/>
      </c>
      <c r="AF118" s="42" t="str">
        <f t="shared" ca="1" si="23"/>
        <v/>
      </c>
      <c r="AG118" s="38" t="str">
        <f t="shared" ca="1" si="21"/>
        <v/>
      </c>
    </row>
    <row r="119" spans="2:33" s="10" customFormat="1" ht="15" customHeight="1" x14ac:dyDescent="0.3">
      <c r="B119" s="9"/>
      <c r="C119" s="9"/>
      <c r="D119" s="9" t="s">
        <v>79</v>
      </c>
      <c r="E119" s="9"/>
      <c r="F119" s="9"/>
      <c r="G119" s="9"/>
      <c r="H119" s="9"/>
      <c r="I119" s="9"/>
      <c r="J119" s="9"/>
      <c r="L119" s="11">
        <v>634</v>
      </c>
      <c r="M119" s="31">
        <f>SUM($M$120:$M$121)</f>
        <v>0</v>
      </c>
      <c r="N119" s="21"/>
      <c r="O119" s="21"/>
      <c r="P119" s="21"/>
      <c r="Q119" s="21"/>
      <c r="R119" s="21"/>
      <c r="S119" s="21"/>
      <c r="T119" s="21"/>
      <c r="U119" s="21"/>
      <c r="V119" s="21"/>
      <c r="W119" s="39">
        <f t="shared" ca="1" si="14"/>
        <v>0</v>
      </c>
      <c r="X119" s="39">
        <f t="shared" ca="1" si="15"/>
        <v>0</v>
      </c>
      <c r="Y119" s="38">
        <f>IF($Z120&gt;$Z119, IFERROR(MATCH($Z119, $Z120:$Z$175, 0)-1, ROW($Z$175)-ROW()), "")</f>
        <v>2</v>
      </c>
      <c r="Z119" s="38">
        <f t="shared" si="16"/>
        <v>2</v>
      </c>
      <c r="AA119" s="38" t="str">
        <f t="shared" ca="1" si="17"/>
        <v/>
      </c>
      <c r="AB119" s="37" t="str">
        <f t="shared" ca="1" si="22"/>
        <v/>
      </c>
      <c r="AC119" s="25" t="str">
        <f t="shared" ca="1" si="18"/>
        <v/>
      </c>
      <c r="AD119" s="25" t="str">
        <f t="shared" ca="1" si="19"/>
        <v/>
      </c>
      <c r="AE119" s="25" t="str">
        <f t="shared" ca="1" si="20"/>
        <v/>
      </c>
      <c r="AF119" s="42" t="str">
        <f t="shared" ca="1" si="23"/>
        <v/>
      </c>
      <c r="AG119" s="38" t="str">
        <f t="shared" ca="1" si="21"/>
        <v/>
      </c>
    </row>
    <row r="120" spans="2:33" s="10" customFormat="1" ht="15" customHeight="1" x14ac:dyDescent="0.3">
      <c r="B120" s="9"/>
      <c r="C120" s="9"/>
      <c r="D120" s="9"/>
      <c r="E120" s="9" t="s">
        <v>75</v>
      </c>
      <c r="F120" s="9"/>
      <c r="G120" s="9"/>
      <c r="H120" s="9"/>
      <c r="I120" s="9"/>
      <c r="J120" s="9"/>
      <c r="L120" s="11">
        <v>6340</v>
      </c>
      <c r="M120" s="32"/>
      <c r="N120" s="21"/>
      <c r="O120" s="21"/>
      <c r="P120" s="21"/>
      <c r="Q120" s="21"/>
      <c r="R120" s="21"/>
      <c r="S120" s="21"/>
      <c r="T120" s="21"/>
      <c r="U120" s="21"/>
      <c r="V120" s="21"/>
      <c r="W120" s="39">
        <f t="shared" ca="1" si="14"/>
        <v>0</v>
      </c>
      <c r="X120" s="39">
        <f t="shared" ca="1" si="15"/>
        <v>0</v>
      </c>
      <c r="Y120" s="38" t="str">
        <f>IF($Z121&gt;$Z120, IFERROR(MATCH($Z120, $Z121:$Z$175, 0)-1, ROW($Z$175)-ROW()), "")</f>
        <v/>
      </c>
      <c r="Z120" s="38">
        <f t="shared" si="16"/>
        <v>3</v>
      </c>
      <c r="AA120" s="38" t="str">
        <f t="shared" ca="1" si="17"/>
        <v/>
      </c>
      <c r="AB120" s="37" t="str">
        <f t="shared" ca="1" si="22"/>
        <v/>
      </c>
      <c r="AC120" s="25" t="str">
        <f t="shared" ca="1" si="18"/>
        <v/>
      </c>
      <c r="AD120" s="25" t="str">
        <f t="shared" ca="1" si="19"/>
        <v/>
      </c>
      <c r="AE120" s="25" t="str">
        <f t="shared" ca="1" si="20"/>
        <v/>
      </c>
      <c r="AF120" s="42" t="str">
        <f t="shared" ca="1" si="23"/>
        <v/>
      </c>
      <c r="AG120" s="38" t="str">
        <f t="shared" ca="1" si="21"/>
        <v/>
      </c>
    </row>
    <row r="121" spans="2:33" s="10" customFormat="1" ht="15" customHeight="1" x14ac:dyDescent="0.3">
      <c r="B121" s="9"/>
      <c r="C121" s="9"/>
      <c r="D121" s="9"/>
      <c r="E121" s="9" t="s">
        <v>76</v>
      </c>
      <c r="F121" s="9"/>
      <c r="G121" s="9"/>
      <c r="H121" s="9"/>
      <c r="I121" s="9"/>
      <c r="J121" s="9"/>
      <c r="L121" s="11">
        <v>6341</v>
      </c>
      <c r="M121" s="32"/>
      <c r="N121" s="21"/>
      <c r="O121" s="21"/>
      <c r="P121" s="21"/>
      <c r="Q121" s="21"/>
      <c r="R121" s="21"/>
      <c r="S121" s="21"/>
      <c r="T121" s="21"/>
      <c r="U121" s="21"/>
      <c r="V121" s="21"/>
      <c r="W121" s="39">
        <f t="shared" ca="1" si="14"/>
        <v>0</v>
      </c>
      <c r="X121" s="39">
        <f t="shared" ca="1" si="15"/>
        <v>0</v>
      </c>
      <c r="Y121" s="38" t="str">
        <f>IF($Z122&gt;$Z121, IFERROR(MATCH($Z121, $Z122:$Z$175, 0)-1, ROW($Z$175)-ROW()), "")</f>
        <v/>
      </c>
      <c r="Z121" s="38">
        <f t="shared" si="16"/>
        <v>3</v>
      </c>
      <c r="AA121" s="38" t="str">
        <f t="shared" ca="1" si="17"/>
        <v/>
      </c>
      <c r="AB121" s="37" t="str">
        <f t="shared" ca="1" si="22"/>
        <v/>
      </c>
      <c r="AC121" s="25" t="str">
        <f t="shared" ca="1" si="18"/>
        <v/>
      </c>
      <c r="AD121" s="25" t="str">
        <f t="shared" ca="1" si="19"/>
        <v/>
      </c>
      <c r="AE121" s="25" t="str">
        <f t="shared" ca="1" si="20"/>
        <v/>
      </c>
      <c r="AF121" s="42" t="str">
        <f t="shared" ca="1" si="23"/>
        <v/>
      </c>
      <c r="AG121" s="38" t="str">
        <f t="shared" ca="1" si="21"/>
        <v/>
      </c>
    </row>
    <row r="122" spans="2:33" s="10" customFormat="1" ht="15" customHeight="1" x14ac:dyDescent="0.3">
      <c r="B122" s="9"/>
      <c r="C122" s="9"/>
      <c r="D122" s="9" t="s">
        <v>80</v>
      </c>
      <c r="E122" s="9"/>
      <c r="F122" s="9"/>
      <c r="G122" s="9"/>
      <c r="H122" s="9"/>
      <c r="I122" s="9"/>
      <c r="J122" s="9"/>
      <c r="L122" s="11">
        <v>635</v>
      </c>
      <c r="M122" s="31">
        <f>SUM($M$123:$M$124)</f>
        <v>0</v>
      </c>
      <c r="N122" s="21"/>
      <c r="O122" s="21"/>
      <c r="P122" s="21"/>
      <c r="Q122" s="21"/>
      <c r="R122" s="21"/>
      <c r="S122" s="21"/>
      <c r="T122" s="21"/>
      <c r="U122" s="21"/>
      <c r="V122" s="21"/>
      <c r="W122" s="39">
        <f t="shared" ca="1" si="14"/>
        <v>0</v>
      </c>
      <c r="X122" s="39">
        <f t="shared" ca="1" si="15"/>
        <v>0</v>
      </c>
      <c r="Y122" s="38">
        <f>IF($Z123&gt;$Z122, IFERROR(MATCH($Z122, $Z123:$Z$175, 0)-1, ROW($Z$175)-ROW()), "")</f>
        <v>2</v>
      </c>
      <c r="Z122" s="38">
        <f t="shared" si="16"/>
        <v>2</v>
      </c>
      <c r="AA122" s="38" t="str">
        <f t="shared" ca="1" si="17"/>
        <v/>
      </c>
      <c r="AB122" s="37" t="str">
        <f t="shared" ca="1" si="22"/>
        <v/>
      </c>
      <c r="AC122" s="25" t="str">
        <f t="shared" ca="1" si="18"/>
        <v/>
      </c>
      <c r="AD122" s="25" t="str">
        <f t="shared" ca="1" si="19"/>
        <v/>
      </c>
      <c r="AE122" s="25" t="str">
        <f t="shared" ca="1" si="20"/>
        <v/>
      </c>
      <c r="AF122" s="42" t="str">
        <f t="shared" ca="1" si="23"/>
        <v/>
      </c>
      <c r="AG122" s="38" t="str">
        <f t="shared" ca="1" si="21"/>
        <v/>
      </c>
    </row>
    <row r="123" spans="2:33" s="10" customFormat="1" ht="15" customHeight="1" x14ac:dyDescent="0.3">
      <c r="B123" s="9"/>
      <c r="C123" s="9"/>
      <c r="D123" s="9"/>
      <c r="E123" s="9" t="s">
        <v>75</v>
      </c>
      <c r="F123" s="9"/>
      <c r="G123" s="9"/>
      <c r="H123" s="9"/>
      <c r="I123" s="9"/>
      <c r="J123" s="9"/>
      <c r="L123" s="11">
        <v>6350</v>
      </c>
      <c r="M123" s="32"/>
      <c r="N123" s="21"/>
      <c r="O123" s="21"/>
      <c r="P123" s="21"/>
      <c r="Q123" s="21"/>
      <c r="R123" s="21"/>
      <c r="S123" s="21"/>
      <c r="T123" s="21"/>
      <c r="U123" s="21"/>
      <c r="V123" s="21"/>
      <c r="W123" s="39">
        <f t="shared" ca="1" si="14"/>
        <v>0</v>
      </c>
      <c r="X123" s="39">
        <f t="shared" ca="1" si="15"/>
        <v>0</v>
      </c>
      <c r="Y123" s="38" t="str">
        <f>IF($Z124&gt;$Z123, IFERROR(MATCH($Z123, $Z124:$Z$175, 0)-1, ROW($Z$175)-ROW()), "")</f>
        <v/>
      </c>
      <c r="Z123" s="38">
        <f t="shared" si="16"/>
        <v>3</v>
      </c>
      <c r="AA123" s="38" t="str">
        <f t="shared" ca="1" si="17"/>
        <v/>
      </c>
      <c r="AB123" s="37" t="str">
        <f t="shared" ca="1" si="22"/>
        <v/>
      </c>
      <c r="AC123" s="25" t="str">
        <f t="shared" ca="1" si="18"/>
        <v/>
      </c>
      <c r="AD123" s="25" t="str">
        <f t="shared" ca="1" si="19"/>
        <v/>
      </c>
      <c r="AE123" s="25" t="str">
        <f t="shared" ca="1" si="20"/>
        <v/>
      </c>
      <c r="AF123" s="42" t="str">
        <f t="shared" ca="1" si="23"/>
        <v/>
      </c>
      <c r="AG123" s="38" t="str">
        <f t="shared" ca="1" si="21"/>
        <v/>
      </c>
    </row>
    <row r="124" spans="2:33" s="10" customFormat="1" ht="15" customHeight="1" x14ac:dyDescent="0.3">
      <c r="B124" s="9"/>
      <c r="C124" s="9"/>
      <c r="D124" s="9"/>
      <c r="E124" s="9" t="s">
        <v>81</v>
      </c>
      <c r="F124" s="9"/>
      <c r="G124" s="9"/>
      <c r="H124" s="9"/>
      <c r="I124" s="9"/>
      <c r="J124" s="9"/>
      <c r="L124" s="11">
        <v>6351</v>
      </c>
      <c r="M124" s="32"/>
      <c r="N124" s="21"/>
      <c r="O124" s="21"/>
      <c r="P124" s="21"/>
      <c r="Q124" s="21"/>
      <c r="R124" s="21"/>
      <c r="S124" s="21"/>
      <c r="T124" s="21"/>
      <c r="U124" s="21"/>
      <c r="V124" s="21"/>
      <c r="W124" s="39">
        <f t="shared" ca="1" si="14"/>
        <v>0</v>
      </c>
      <c r="X124" s="39">
        <f t="shared" ca="1" si="15"/>
        <v>0</v>
      </c>
      <c r="Y124" s="38" t="str">
        <f>IF($Z125&gt;$Z124, IFERROR(MATCH($Z124, $Z125:$Z$175, 0)-1, ROW($Z$175)-ROW()), "")</f>
        <v/>
      </c>
      <c r="Z124" s="38">
        <f t="shared" si="16"/>
        <v>3</v>
      </c>
      <c r="AA124" s="38" t="str">
        <f t="shared" ca="1" si="17"/>
        <v/>
      </c>
      <c r="AB124" s="37" t="str">
        <f t="shared" ca="1" si="22"/>
        <v/>
      </c>
      <c r="AC124" s="25" t="str">
        <f t="shared" ca="1" si="18"/>
        <v/>
      </c>
      <c r="AD124" s="25" t="str">
        <f t="shared" ca="1" si="19"/>
        <v/>
      </c>
      <c r="AE124" s="25" t="str">
        <f t="shared" ca="1" si="20"/>
        <v/>
      </c>
      <c r="AF124" s="42" t="str">
        <f t="shared" ca="1" si="23"/>
        <v/>
      </c>
      <c r="AG124" s="38" t="str">
        <f t="shared" ca="1" si="21"/>
        <v/>
      </c>
    </row>
    <row r="125" spans="2:33" s="10" customFormat="1" ht="15" customHeight="1" x14ac:dyDescent="0.3">
      <c r="B125" s="9"/>
      <c r="C125" s="9"/>
      <c r="D125" s="9" t="s">
        <v>37</v>
      </c>
      <c r="E125" s="9"/>
      <c r="F125" s="9"/>
      <c r="G125" s="9"/>
      <c r="H125" s="9"/>
      <c r="I125" s="9"/>
      <c r="J125" s="9"/>
      <c r="L125" s="11">
        <v>636</v>
      </c>
      <c r="M125" s="31">
        <f>SUM($M$126:$M$127)</f>
        <v>0</v>
      </c>
      <c r="N125" s="21"/>
      <c r="O125" s="21"/>
      <c r="P125" s="21"/>
      <c r="Q125" s="21"/>
      <c r="R125" s="21"/>
      <c r="S125" s="21"/>
      <c r="T125" s="21"/>
      <c r="U125" s="21"/>
      <c r="V125" s="21"/>
      <c r="W125" s="39">
        <f t="shared" ca="1" si="14"/>
        <v>0</v>
      </c>
      <c r="X125" s="39">
        <f t="shared" ca="1" si="15"/>
        <v>0</v>
      </c>
      <c r="Y125" s="38">
        <f>IF($Z126&gt;$Z125, IFERROR(MATCH($Z125, $Z126:$Z$175, 0)-1, ROW($Z$175)-ROW()), "")</f>
        <v>2</v>
      </c>
      <c r="Z125" s="38">
        <f t="shared" si="16"/>
        <v>2</v>
      </c>
      <c r="AA125" s="38" t="str">
        <f t="shared" ca="1" si="17"/>
        <v/>
      </c>
      <c r="AB125" s="37" t="str">
        <f t="shared" ca="1" si="22"/>
        <v/>
      </c>
      <c r="AC125" s="25" t="str">
        <f t="shared" ca="1" si="18"/>
        <v/>
      </c>
      <c r="AD125" s="25" t="str">
        <f t="shared" ca="1" si="19"/>
        <v/>
      </c>
      <c r="AE125" s="25" t="str">
        <f t="shared" ca="1" si="20"/>
        <v/>
      </c>
      <c r="AF125" s="42" t="str">
        <f t="shared" ca="1" si="23"/>
        <v/>
      </c>
      <c r="AG125" s="38" t="str">
        <f t="shared" ca="1" si="21"/>
        <v/>
      </c>
    </row>
    <row r="126" spans="2:33" s="10" customFormat="1" ht="15" customHeight="1" x14ac:dyDescent="0.3">
      <c r="B126" s="9"/>
      <c r="C126" s="9"/>
      <c r="D126" s="9"/>
      <c r="E126" s="9" t="s">
        <v>75</v>
      </c>
      <c r="F126" s="9"/>
      <c r="G126" s="9"/>
      <c r="H126" s="9"/>
      <c r="I126" s="9"/>
      <c r="J126" s="9"/>
      <c r="L126" s="11">
        <v>6360</v>
      </c>
      <c r="M126" s="32"/>
      <c r="N126" s="21"/>
      <c r="O126" s="21"/>
      <c r="P126" s="21"/>
      <c r="Q126" s="21"/>
      <c r="R126" s="21"/>
      <c r="S126" s="21"/>
      <c r="T126" s="21"/>
      <c r="U126" s="21"/>
      <c r="V126" s="21"/>
      <c r="W126" s="39">
        <f t="shared" ca="1" si="14"/>
        <v>0</v>
      </c>
      <c r="X126" s="39">
        <f t="shared" ca="1" si="15"/>
        <v>0</v>
      </c>
      <c r="Y126" s="38" t="str">
        <f>IF($Z127&gt;$Z126, IFERROR(MATCH($Z126, $Z127:$Z$175, 0)-1, ROW($Z$175)-ROW()), "")</f>
        <v/>
      </c>
      <c r="Z126" s="38">
        <f t="shared" si="16"/>
        <v>3</v>
      </c>
      <c r="AA126" s="38" t="str">
        <f t="shared" ca="1" si="17"/>
        <v/>
      </c>
      <c r="AB126" s="37" t="str">
        <f t="shared" ca="1" si="22"/>
        <v/>
      </c>
      <c r="AC126" s="25" t="str">
        <f t="shared" ca="1" si="18"/>
        <v/>
      </c>
      <c r="AD126" s="25" t="str">
        <f t="shared" ca="1" si="19"/>
        <v/>
      </c>
      <c r="AE126" s="25" t="str">
        <f t="shared" ca="1" si="20"/>
        <v/>
      </c>
      <c r="AF126" s="42" t="str">
        <f t="shared" ca="1" si="23"/>
        <v/>
      </c>
      <c r="AG126" s="38" t="str">
        <f t="shared" ca="1" si="21"/>
        <v/>
      </c>
    </row>
    <row r="127" spans="2:33" s="10" customFormat="1" ht="15" customHeight="1" x14ac:dyDescent="0.3">
      <c r="B127" s="9"/>
      <c r="C127" s="9"/>
      <c r="D127" s="9"/>
      <c r="E127" s="9" t="s">
        <v>81</v>
      </c>
      <c r="F127" s="9"/>
      <c r="G127" s="9"/>
      <c r="H127" s="9"/>
      <c r="I127" s="9"/>
      <c r="J127" s="9"/>
      <c r="L127" s="11">
        <v>6361</v>
      </c>
      <c r="M127" s="32"/>
      <c r="N127" s="21"/>
      <c r="O127" s="21"/>
      <c r="P127" s="21"/>
      <c r="Q127" s="21"/>
      <c r="R127" s="21"/>
      <c r="S127" s="21"/>
      <c r="T127" s="21"/>
      <c r="U127" s="21"/>
      <c r="V127" s="21"/>
      <c r="W127" s="39">
        <f t="shared" ca="1" si="14"/>
        <v>0</v>
      </c>
      <c r="X127" s="39">
        <f t="shared" ca="1" si="15"/>
        <v>0</v>
      </c>
      <c r="Y127" s="38" t="str">
        <f>IF($Z128&gt;$Z127, IFERROR(MATCH($Z127, $Z128:$Z$175, 0)-1, ROW($Z$175)-ROW()), "")</f>
        <v/>
      </c>
      <c r="Z127" s="38">
        <f t="shared" si="16"/>
        <v>3</v>
      </c>
      <c r="AA127" s="38" t="str">
        <f t="shared" ca="1" si="17"/>
        <v/>
      </c>
      <c r="AB127" s="37" t="str">
        <f t="shared" ca="1" si="22"/>
        <v/>
      </c>
      <c r="AC127" s="25" t="str">
        <f t="shared" ca="1" si="18"/>
        <v/>
      </c>
      <c r="AD127" s="25" t="str">
        <f t="shared" ca="1" si="19"/>
        <v/>
      </c>
      <c r="AE127" s="25" t="str">
        <f t="shared" ca="1" si="20"/>
        <v/>
      </c>
      <c r="AF127" s="42" t="str">
        <f t="shared" ca="1" si="23"/>
        <v/>
      </c>
      <c r="AG127" s="38" t="str">
        <f t="shared" ca="1" si="21"/>
        <v/>
      </c>
    </row>
    <row r="128" spans="2:33" s="10" customFormat="1" ht="15" customHeight="1" x14ac:dyDescent="0.3">
      <c r="B128" s="9"/>
      <c r="C128" s="9"/>
      <c r="D128" s="9" t="s">
        <v>82</v>
      </c>
      <c r="E128" s="9"/>
      <c r="F128" s="9"/>
      <c r="G128" s="9"/>
      <c r="H128" s="9"/>
      <c r="I128" s="9"/>
      <c r="J128" s="9"/>
      <c r="L128" s="11">
        <v>637</v>
      </c>
      <c r="M128" s="31">
        <f>SUM($M$129:$M$130)</f>
        <v>0</v>
      </c>
      <c r="N128" s="21"/>
      <c r="O128" s="21"/>
      <c r="P128" s="21"/>
      <c r="Q128" s="21"/>
      <c r="R128" s="21"/>
      <c r="S128" s="21"/>
      <c r="T128" s="21"/>
      <c r="U128" s="21"/>
      <c r="V128" s="21"/>
      <c r="W128" s="39">
        <f t="shared" ca="1" si="14"/>
        <v>0</v>
      </c>
      <c r="X128" s="39">
        <f t="shared" ca="1" si="15"/>
        <v>0</v>
      </c>
      <c r="Y128" s="38">
        <f>IF($Z129&gt;$Z128, IFERROR(MATCH($Z128, $Z129:$Z$175, 0)-1, ROW($Z$175)-ROW()), "")</f>
        <v>2</v>
      </c>
      <c r="Z128" s="38">
        <f t="shared" si="16"/>
        <v>2</v>
      </c>
      <c r="AA128" s="38" t="str">
        <f t="shared" ca="1" si="17"/>
        <v/>
      </c>
      <c r="AB128" s="37" t="str">
        <f t="shared" ca="1" si="22"/>
        <v/>
      </c>
      <c r="AC128" s="25" t="str">
        <f t="shared" ca="1" si="18"/>
        <v/>
      </c>
      <c r="AD128" s="25" t="str">
        <f t="shared" ca="1" si="19"/>
        <v/>
      </c>
      <c r="AE128" s="25" t="str">
        <f t="shared" ca="1" si="20"/>
        <v/>
      </c>
      <c r="AF128" s="42" t="str">
        <f t="shared" ca="1" si="23"/>
        <v/>
      </c>
      <c r="AG128" s="38" t="str">
        <f t="shared" ca="1" si="21"/>
        <v/>
      </c>
    </row>
    <row r="129" spans="2:33" s="10" customFormat="1" ht="15" customHeight="1" x14ac:dyDescent="0.3">
      <c r="B129" s="9"/>
      <c r="C129" s="9"/>
      <c r="D129" s="9"/>
      <c r="E129" s="9" t="s">
        <v>75</v>
      </c>
      <c r="F129" s="9"/>
      <c r="G129" s="9"/>
      <c r="H129" s="9"/>
      <c r="I129" s="9"/>
      <c r="J129" s="9"/>
      <c r="L129" s="11">
        <v>6370</v>
      </c>
      <c r="M129" s="32"/>
      <c r="N129" s="21"/>
      <c r="O129" s="21"/>
      <c r="P129" s="21"/>
      <c r="Q129" s="21"/>
      <c r="R129" s="21"/>
      <c r="S129" s="21"/>
      <c r="T129" s="21"/>
      <c r="U129" s="21"/>
      <c r="V129" s="21"/>
      <c r="W129" s="39">
        <f t="shared" ca="1" si="14"/>
        <v>0</v>
      </c>
      <c r="X129" s="39">
        <f t="shared" ca="1" si="15"/>
        <v>0</v>
      </c>
      <c r="Y129" s="38" t="str">
        <f>IF($Z130&gt;$Z129, IFERROR(MATCH($Z129, $Z130:$Z$175, 0)-1, ROW($Z$175)-ROW()), "")</f>
        <v/>
      </c>
      <c r="Z129" s="38">
        <f t="shared" si="16"/>
        <v>3</v>
      </c>
      <c r="AA129" s="38" t="str">
        <f t="shared" ca="1" si="17"/>
        <v/>
      </c>
      <c r="AB129" s="37" t="str">
        <f t="shared" ca="1" si="22"/>
        <v/>
      </c>
      <c r="AC129" s="25" t="str">
        <f t="shared" ca="1" si="18"/>
        <v/>
      </c>
      <c r="AD129" s="25" t="str">
        <f t="shared" ca="1" si="19"/>
        <v/>
      </c>
      <c r="AE129" s="25" t="str">
        <f t="shared" ca="1" si="20"/>
        <v/>
      </c>
      <c r="AF129" s="42" t="str">
        <f t="shared" ca="1" si="23"/>
        <v/>
      </c>
      <c r="AG129" s="38" t="str">
        <f t="shared" ca="1" si="21"/>
        <v/>
      </c>
    </row>
    <row r="130" spans="2:33" s="10" customFormat="1" ht="15" customHeight="1" x14ac:dyDescent="0.3">
      <c r="B130" s="9"/>
      <c r="C130" s="9"/>
      <c r="D130" s="9"/>
      <c r="E130" s="9" t="s">
        <v>81</v>
      </c>
      <c r="F130" s="9"/>
      <c r="G130" s="9"/>
      <c r="H130" s="9"/>
      <c r="I130" s="9"/>
      <c r="J130" s="9"/>
      <c r="L130" s="11">
        <v>6371</v>
      </c>
      <c r="M130" s="32"/>
      <c r="N130" s="21"/>
      <c r="O130" s="21"/>
      <c r="P130" s="21"/>
      <c r="Q130" s="21"/>
      <c r="R130" s="21"/>
      <c r="S130" s="21"/>
      <c r="T130" s="21"/>
      <c r="U130" s="21"/>
      <c r="V130" s="21"/>
      <c r="W130" s="39">
        <f t="shared" ca="1" si="14"/>
        <v>0</v>
      </c>
      <c r="X130" s="39">
        <f t="shared" ca="1" si="15"/>
        <v>0</v>
      </c>
      <c r="Y130" s="38" t="str">
        <f>IF($Z131&gt;$Z130, IFERROR(MATCH($Z130, $Z131:$Z$175, 0)-1, ROW($Z$175)-ROW()), "")</f>
        <v/>
      </c>
      <c r="Z130" s="38">
        <f t="shared" si="16"/>
        <v>3</v>
      </c>
      <c r="AA130" s="38" t="str">
        <f t="shared" ca="1" si="17"/>
        <v/>
      </c>
      <c r="AB130" s="37" t="str">
        <f t="shared" ca="1" si="22"/>
        <v/>
      </c>
      <c r="AC130" s="25" t="str">
        <f t="shared" ca="1" si="18"/>
        <v/>
      </c>
      <c r="AD130" s="25" t="str">
        <f t="shared" ca="1" si="19"/>
        <v/>
      </c>
      <c r="AE130" s="25" t="str">
        <f t="shared" ca="1" si="20"/>
        <v/>
      </c>
      <c r="AF130" s="42" t="str">
        <f t="shared" ca="1" si="23"/>
        <v/>
      </c>
      <c r="AG130" s="38" t="str">
        <f t="shared" ca="1" si="21"/>
        <v/>
      </c>
    </row>
    <row r="131" spans="2:33" s="10" customFormat="1" ht="15" customHeight="1" x14ac:dyDescent="0.3">
      <c r="B131" s="9"/>
      <c r="C131" s="9"/>
      <c r="D131" s="9" t="s">
        <v>38</v>
      </c>
      <c r="E131" s="9"/>
      <c r="F131" s="9"/>
      <c r="G131" s="9"/>
      <c r="H131" s="9"/>
      <c r="I131" s="9"/>
      <c r="J131" s="9"/>
      <c r="L131" s="11">
        <v>638</v>
      </c>
      <c r="M131" s="31">
        <f>SUM($M$132:$M$133)</f>
        <v>0</v>
      </c>
      <c r="N131" s="21"/>
      <c r="O131" s="21"/>
      <c r="P131" s="21"/>
      <c r="Q131" s="22"/>
      <c r="R131" s="22"/>
      <c r="S131" s="21"/>
      <c r="T131" s="21"/>
      <c r="U131" s="21"/>
      <c r="V131" s="21"/>
      <c r="W131" s="39">
        <f t="shared" ca="1" si="14"/>
        <v>0</v>
      </c>
      <c r="X131" s="39">
        <f t="shared" ca="1" si="15"/>
        <v>0</v>
      </c>
      <c r="Y131" s="38">
        <f>IF($Z132&gt;$Z131, IFERROR(MATCH($Z131, $Z132:$Z$175, 0)-1, ROW($Z$175)-ROW()), "")</f>
        <v>3</v>
      </c>
      <c r="Z131" s="38">
        <f t="shared" si="16"/>
        <v>2</v>
      </c>
      <c r="AA131" s="38" t="str">
        <f t="shared" ca="1" si="17"/>
        <v/>
      </c>
      <c r="AB131" s="37" t="str">
        <f t="shared" ca="1" si="22"/>
        <v/>
      </c>
      <c r="AC131" s="25" t="str">
        <f t="shared" ca="1" si="18"/>
        <v/>
      </c>
      <c r="AD131" s="25" t="str">
        <f t="shared" ca="1" si="19"/>
        <v/>
      </c>
      <c r="AE131" s="25" t="str">
        <f t="shared" ca="1" si="20"/>
        <v/>
      </c>
      <c r="AF131" s="42" t="str">
        <f t="shared" ca="1" si="23"/>
        <v/>
      </c>
      <c r="AG131" s="38" t="str">
        <f t="shared" ca="1" si="21"/>
        <v/>
      </c>
    </row>
    <row r="132" spans="2:33" s="10" customFormat="1" ht="15" customHeight="1" x14ac:dyDescent="0.3">
      <c r="B132" s="9"/>
      <c r="C132" s="9"/>
      <c r="D132" s="9"/>
      <c r="E132" s="9" t="s">
        <v>75</v>
      </c>
      <c r="F132" s="9"/>
      <c r="G132" s="9"/>
      <c r="H132" s="9"/>
      <c r="I132" s="9"/>
      <c r="J132" s="9"/>
      <c r="L132" s="11">
        <v>6380</v>
      </c>
      <c r="M132" s="32"/>
      <c r="N132" s="21"/>
      <c r="O132" s="21"/>
      <c r="P132" s="21"/>
      <c r="Q132" s="22"/>
      <c r="R132" s="22"/>
      <c r="S132" s="21"/>
      <c r="T132" s="21"/>
      <c r="U132" s="21"/>
      <c r="V132" s="21"/>
      <c r="W132" s="39">
        <f t="shared" ca="1" si="14"/>
        <v>0</v>
      </c>
      <c r="X132" s="39">
        <f t="shared" ca="1" si="15"/>
        <v>0</v>
      </c>
      <c r="Y132" s="38" t="str">
        <f>IF($Z133&gt;$Z132, IFERROR(MATCH($Z132, $Z133:$Z$175, 0)-1, ROW($Z$175)-ROW()), "")</f>
        <v/>
      </c>
      <c r="Z132" s="38">
        <f t="shared" si="16"/>
        <v>3</v>
      </c>
      <c r="AA132" s="38" t="str">
        <f t="shared" ca="1" si="17"/>
        <v/>
      </c>
      <c r="AB132" s="37" t="str">
        <f t="shared" ca="1" si="22"/>
        <v/>
      </c>
      <c r="AC132" s="25" t="str">
        <f t="shared" ca="1" si="18"/>
        <v/>
      </c>
      <c r="AD132" s="25" t="str">
        <f t="shared" ca="1" si="19"/>
        <v/>
      </c>
      <c r="AE132" s="25" t="str">
        <f t="shared" ca="1" si="20"/>
        <v/>
      </c>
      <c r="AF132" s="42" t="str">
        <f t="shared" ca="1" si="23"/>
        <v/>
      </c>
      <c r="AG132" s="38" t="str">
        <f t="shared" ca="1" si="21"/>
        <v/>
      </c>
    </row>
    <row r="133" spans="2:33" s="10" customFormat="1" ht="15" customHeight="1" x14ac:dyDescent="0.3">
      <c r="B133" s="9"/>
      <c r="C133" s="9"/>
      <c r="D133" s="9"/>
      <c r="E133" s="9" t="s">
        <v>81</v>
      </c>
      <c r="F133" s="9"/>
      <c r="G133" s="9"/>
      <c r="H133" s="9"/>
      <c r="I133" s="9"/>
      <c r="J133" s="9"/>
      <c r="L133" s="11">
        <v>6381</v>
      </c>
      <c r="M133" s="32"/>
      <c r="N133" s="21"/>
      <c r="O133" s="21"/>
      <c r="P133" s="21"/>
      <c r="Q133" s="22"/>
      <c r="R133" s="22"/>
      <c r="S133" s="21"/>
      <c r="T133" s="21"/>
      <c r="U133" s="21"/>
      <c r="V133" s="21"/>
      <c r="W133" s="39">
        <f t="shared" ca="1" si="14"/>
        <v>0</v>
      </c>
      <c r="X133" s="39">
        <f t="shared" ca="1" si="15"/>
        <v>0</v>
      </c>
      <c r="Y133" s="38" t="str">
        <f>IF($Z134&gt;$Z133, IFERROR(MATCH($Z133, $Z134:$Z$175, 0)-1, ROW($Z$175)-ROW()), "")</f>
        <v/>
      </c>
      <c r="Z133" s="38">
        <f t="shared" si="16"/>
        <v>3</v>
      </c>
      <c r="AA133" s="38" t="str">
        <f t="shared" ca="1" si="17"/>
        <v/>
      </c>
      <c r="AB133" s="37" t="str">
        <f t="shared" ref="AB133:AB164" ca="1" si="24">IF(ISTEXT($M133), IFERROR(IF(SEARCH(".", $M133)&lt;&gt;0, Fout_punt),Fout_geen_getal), IF($M133&lt;&gt;$X133, Fout_som&amp;TEXT($X133,"# ##0,00 €"), ""))</f>
        <v/>
      </c>
      <c r="AC133" s="25" t="str">
        <f t="shared" ca="1" si="18"/>
        <v/>
      </c>
      <c r="AD133" s="25" t="str">
        <f t="shared" ca="1" si="19"/>
        <v/>
      </c>
      <c r="AE133" s="25" t="str">
        <f t="shared" ca="1" si="20"/>
        <v/>
      </c>
      <c r="AF133" s="42" t="str">
        <f t="shared" ref="AF133:AF164" ca="1" si="25">IF($Y133&lt;&gt;"", IF(SUMIF(OFFSET($Z133, 1, 0, $Y133), "&gt;"&amp;$Z133, OFFSET($AA133, 1, 0, $Y133))&lt;&gt;0, IFERROR(Waarschuwing_1&amp;_xlfn.TEXTJOIN(" &amp; ", TRUE, OFFSET($AA133,1,0,$Y133))&amp;Waarschuwing_2, Waarschuwing_legacy), ""), "")</f>
        <v/>
      </c>
      <c r="AG133" s="38" t="str">
        <f t="shared" ca="1" si="21"/>
        <v/>
      </c>
    </row>
    <row r="134" spans="2:33" s="10" customFormat="1" ht="15" customHeight="1" x14ac:dyDescent="0.3">
      <c r="B134" s="9"/>
      <c r="C134" s="9" t="s">
        <v>83</v>
      </c>
      <c r="D134" s="9"/>
      <c r="E134" s="9"/>
      <c r="F134" s="9"/>
      <c r="G134" s="9"/>
      <c r="H134" s="9"/>
      <c r="I134" s="9"/>
      <c r="J134" s="9"/>
      <c r="L134" s="11" t="s">
        <v>131</v>
      </c>
      <c r="M134" s="29">
        <f>SUM($M$135:$M$138,$M$141:$M$142)</f>
        <v>0</v>
      </c>
      <c r="N134" s="22"/>
      <c r="O134" s="22"/>
      <c r="P134" s="22"/>
      <c r="Q134" s="21"/>
      <c r="R134" s="21"/>
      <c r="S134" s="21"/>
      <c r="T134" s="21"/>
      <c r="U134" s="21"/>
      <c r="V134" s="21"/>
      <c r="W134" s="39">
        <f t="shared" ref="W134:W175" ca="1" si="26">IF($Y134&lt;&gt;"", SUMIF(OFFSET($Z134, 1, 0, $Y134), $Z134+1, OFFSET($M134, 1, 0, $Y134)), $M134)</f>
        <v>0</v>
      </c>
      <c r="X134" s="39">
        <f t="shared" ref="X134:X175" ca="1" si="27">IF($W134&lt;&gt;0, $W134, $M134)</f>
        <v>0</v>
      </c>
      <c r="Y134" s="38">
        <f>IF($Z135&gt;$Z134, IFERROR(MATCH($Z134, $Z135:$Z$175, 0)-1, ROW($Z$175)-ROW()), "")</f>
        <v>8</v>
      </c>
      <c r="Z134" s="38">
        <f t="shared" ref="Z134:Z175" si="28">IF(C134&lt;&gt;"",1,IF(D134&lt;&gt;"",2,IF(E134&lt;&gt;"",3,IF(F134&lt;&gt;"",4,IF(G134&lt;&gt;"",5,IF(H134&lt;&gt;"",6,IF(I134&lt;&gt;"",7,IF(J134&lt;&gt;"",8))))))))</f>
        <v>1</v>
      </c>
      <c r="AA134" s="38" t="str">
        <f t="shared" ref="AA134:AA175" ca="1" si="29">IF($AB134&lt;&gt;"", ROW(), "")</f>
        <v/>
      </c>
      <c r="AB134" s="37" t="str">
        <f t="shared" ca="1" si="24"/>
        <v/>
      </c>
      <c r="AC134" s="25" t="str">
        <f t="shared" ref="AC134:AC175" ca="1" si="30">IF($AD134&lt;&gt;"", ROW(), "")</f>
        <v/>
      </c>
      <c r="AD134" s="25" t="str">
        <f t="shared" ref="AD134:AD175" ca="1" si="31">IF($W134&lt;&gt;$X134, Info_lege_velden, "")</f>
        <v/>
      </c>
      <c r="AE134" s="25" t="str">
        <f t="shared" ref="AE134:AE175" ca="1" si="32">IF($AF134&lt;&gt;"", ROW(), "")</f>
        <v/>
      </c>
      <c r="AF134" s="42" t="str">
        <f t="shared" ca="1" si="25"/>
        <v/>
      </c>
      <c r="AG134" s="38" t="str">
        <f t="shared" ref="AG134:AG175" ca="1" si="33">IF($AB134&lt;&gt;"", $AB134, IF($AD134&lt;&gt;"", $AD134, IF($AF134&lt;&gt;"", $AF134, "")))</f>
        <v/>
      </c>
    </row>
    <row r="135" spans="2:33" s="10" customFormat="1" ht="15" customHeight="1" x14ac:dyDescent="0.3">
      <c r="B135" s="9"/>
      <c r="C135" s="9"/>
      <c r="D135" s="9" t="s">
        <v>84</v>
      </c>
      <c r="E135" s="9"/>
      <c r="F135" s="9"/>
      <c r="G135" s="9"/>
      <c r="H135" s="9"/>
      <c r="I135" s="9"/>
      <c r="J135" s="9"/>
      <c r="L135" s="11">
        <v>640</v>
      </c>
      <c r="M135" s="31"/>
      <c r="N135" s="22"/>
      <c r="O135" s="22"/>
      <c r="P135" s="21"/>
      <c r="Q135" s="21"/>
      <c r="R135" s="21"/>
      <c r="S135" s="21"/>
      <c r="T135" s="21"/>
      <c r="U135" s="21"/>
      <c r="V135" s="21"/>
      <c r="W135" s="39">
        <f t="shared" ca="1" si="26"/>
        <v>0</v>
      </c>
      <c r="X135" s="39">
        <f t="shared" ca="1" si="27"/>
        <v>0</v>
      </c>
      <c r="Y135" s="38" t="str">
        <f>IF($Z136&gt;$Z135, IFERROR(MATCH($Z135, $Z136:$Z$175, 0)-1, ROW($Z$175)-ROW()), "")</f>
        <v/>
      </c>
      <c r="Z135" s="38">
        <f t="shared" si="28"/>
        <v>2</v>
      </c>
      <c r="AA135" s="38" t="str">
        <f t="shared" ca="1" si="29"/>
        <v/>
      </c>
      <c r="AB135" s="37" t="str">
        <f t="shared" ca="1" si="24"/>
        <v/>
      </c>
      <c r="AC135" s="25" t="str">
        <f t="shared" ca="1" si="30"/>
        <v/>
      </c>
      <c r="AD135" s="25" t="str">
        <f t="shared" ca="1" si="31"/>
        <v/>
      </c>
      <c r="AE135" s="25" t="str">
        <f t="shared" ca="1" si="32"/>
        <v/>
      </c>
      <c r="AF135" s="42" t="str">
        <f t="shared" ca="1" si="25"/>
        <v/>
      </c>
      <c r="AG135" s="38" t="str">
        <f t="shared" ca="1" si="33"/>
        <v/>
      </c>
    </row>
    <row r="136" spans="2:33" s="10" customFormat="1" ht="15" customHeight="1" x14ac:dyDescent="0.3">
      <c r="B136" s="9"/>
      <c r="C136" s="9"/>
      <c r="D136" s="9" t="s">
        <v>85</v>
      </c>
      <c r="E136" s="9"/>
      <c r="F136" s="9"/>
      <c r="G136" s="9"/>
      <c r="H136" s="9"/>
      <c r="I136" s="9"/>
      <c r="J136" s="9"/>
      <c r="L136" s="11">
        <v>641</v>
      </c>
      <c r="M136" s="31"/>
      <c r="N136" s="22"/>
      <c r="O136" s="22"/>
      <c r="P136" s="21"/>
      <c r="Q136" s="21"/>
      <c r="R136" s="21"/>
      <c r="S136" s="21"/>
      <c r="T136" s="21"/>
      <c r="U136" s="21"/>
      <c r="V136" s="21"/>
      <c r="W136" s="39">
        <f t="shared" ca="1" si="26"/>
        <v>0</v>
      </c>
      <c r="X136" s="39">
        <f t="shared" ca="1" si="27"/>
        <v>0</v>
      </c>
      <c r="Y136" s="38" t="str">
        <f>IF($Z137&gt;$Z136, IFERROR(MATCH($Z136, $Z137:$Z$175, 0)-1, ROW($Z$175)-ROW()), "")</f>
        <v/>
      </c>
      <c r="Z136" s="38">
        <f t="shared" si="28"/>
        <v>2</v>
      </c>
      <c r="AA136" s="38" t="str">
        <f t="shared" ca="1" si="29"/>
        <v/>
      </c>
      <c r="AB136" s="37" t="str">
        <f t="shared" ca="1" si="24"/>
        <v/>
      </c>
      <c r="AC136" s="25" t="str">
        <f t="shared" ca="1" si="30"/>
        <v/>
      </c>
      <c r="AD136" s="25" t="str">
        <f t="shared" ca="1" si="31"/>
        <v/>
      </c>
      <c r="AE136" s="25" t="str">
        <f t="shared" ca="1" si="32"/>
        <v/>
      </c>
      <c r="AF136" s="42" t="str">
        <f t="shared" ca="1" si="25"/>
        <v/>
      </c>
      <c r="AG136" s="38" t="str">
        <f t="shared" ca="1" si="33"/>
        <v/>
      </c>
    </row>
    <row r="137" spans="2:33" s="10" customFormat="1" ht="15" customHeight="1" x14ac:dyDescent="0.3">
      <c r="B137" s="9"/>
      <c r="C137" s="9"/>
      <c r="D137" s="9" t="s">
        <v>86</v>
      </c>
      <c r="E137" s="9"/>
      <c r="F137" s="9"/>
      <c r="G137" s="9"/>
      <c r="H137" s="9"/>
      <c r="I137" s="9"/>
      <c r="J137" s="9"/>
      <c r="L137" s="11">
        <v>642</v>
      </c>
      <c r="M137" s="31"/>
      <c r="N137" s="21"/>
      <c r="O137" s="21"/>
      <c r="P137" s="21"/>
      <c r="Q137" s="21"/>
      <c r="R137" s="21"/>
      <c r="S137" s="21"/>
      <c r="T137" s="21"/>
      <c r="U137" s="21"/>
      <c r="V137" s="21"/>
      <c r="W137" s="39">
        <f t="shared" ca="1" si="26"/>
        <v>0</v>
      </c>
      <c r="X137" s="39">
        <f t="shared" ca="1" si="27"/>
        <v>0</v>
      </c>
      <c r="Y137" s="38" t="str">
        <f>IF($Z138&gt;$Z137, IFERROR(MATCH($Z137, $Z138:$Z$175, 0)-1, ROW($Z$175)-ROW()), "")</f>
        <v/>
      </c>
      <c r="Z137" s="38">
        <f t="shared" si="28"/>
        <v>2</v>
      </c>
      <c r="AA137" s="38" t="str">
        <f t="shared" ca="1" si="29"/>
        <v/>
      </c>
      <c r="AB137" s="37" t="str">
        <f t="shared" ca="1" si="24"/>
        <v/>
      </c>
      <c r="AC137" s="25" t="str">
        <f t="shared" ca="1" si="30"/>
        <v/>
      </c>
      <c r="AD137" s="25" t="str">
        <f t="shared" ca="1" si="31"/>
        <v/>
      </c>
      <c r="AE137" s="25" t="str">
        <f t="shared" ca="1" si="32"/>
        <v/>
      </c>
      <c r="AF137" s="42" t="str">
        <f t="shared" ca="1" si="25"/>
        <v/>
      </c>
      <c r="AG137" s="38" t="str">
        <f t="shared" ca="1" si="33"/>
        <v/>
      </c>
    </row>
    <row r="138" spans="2:33" s="10" customFormat="1" ht="15" customHeight="1" x14ac:dyDescent="0.3">
      <c r="B138" s="9"/>
      <c r="C138" s="9"/>
      <c r="D138" s="9" t="s">
        <v>87</v>
      </c>
      <c r="E138" s="9"/>
      <c r="F138" s="9"/>
      <c r="G138" s="9"/>
      <c r="H138" s="9"/>
      <c r="I138" s="9"/>
      <c r="J138" s="9"/>
      <c r="L138" s="11">
        <v>643</v>
      </c>
      <c r="M138" s="31">
        <f>SUM($M$139:$M$140)</f>
        <v>0</v>
      </c>
      <c r="N138" s="21"/>
      <c r="O138" s="21"/>
      <c r="P138" s="21"/>
      <c r="Q138" s="21"/>
      <c r="R138" s="21"/>
      <c r="S138" s="21"/>
      <c r="T138" s="21"/>
      <c r="U138" s="21"/>
      <c r="V138" s="21"/>
      <c r="W138" s="39">
        <f t="shared" ca="1" si="26"/>
        <v>0</v>
      </c>
      <c r="X138" s="39">
        <f t="shared" ca="1" si="27"/>
        <v>0</v>
      </c>
      <c r="Y138" s="38">
        <f>IF($Z139&gt;$Z138, IFERROR(MATCH($Z138, $Z139:$Z$175, 0)-1, ROW($Z$175)-ROW()), "")</f>
        <v>2</v>
      </c>
      <c r="Z138" s="38">
        <f t="shared" si="28"/>
        <v>2</v>
      </c>
      <c r="AA138" s="38" t="str">
        <f t="shared" ca="1" si="29"/>
        <v/>
      </c>
      <c r="AB138" s="37" t="str">
        <f t="shared" ca="1" si="24"/>
        <v/>
      </c>
      <c r="AC138" s="25" t="str">
        <f t="shared" ca="1" si="30"/>
        <v/>
      </c>
      <c r="AD138" s="25" t="str">
        <f t="shared" ca="1" si="31"/>
        <v/>
      </c>
      <c r="AE138" s="25" t="str">
        <f t="shared" ca="1" si="32"/>
        <v/>
      </c>
      <c r="AF138" s="42" t="str">
        <f t="shared" ca="1" si="25"/>
        <v/>
      </c>
      <c r="AG138" s="38" t="str">
        <f t="shared" ca="1" si="33"/>
        <v/>
      </c>
    </row>
    <row r="139" spans="2:33" s="10" customFormat="1" ht="15" customHeight="1" x14ac:dyDescent="0.3">
      <c r="B139" s="9"/>
      <c r="C139" s="9"/>
      <c r="D139" s="9"/>
      <c r="E139" s="9" t="s">
        <v>88</v>
      </c>
      <c r="F139" s="9"/>
      <c r="G139" s="9"/>
      <c r="H139" s="9"/>
      <c r="I139" s="9"/>
      <c r="J139" s="9"/>
      <c r="L139" s="11">
        <v>6431</v>
      </c>
      <c r="M139" s="32"/>
      <c r="N139" s="21"/>
      <c r="O139" s="21"/>
      <c r="P139" s="21"/>
      <c r="Q139" s="21"/>
      <c r="R139" s="21"/>
      <c r="S139" s="21"/>
      <c r="T139" s="21"/>
      <c r="U139" s="21"/>
      <c r="V139" s="21"/>
      <c r="W139" s="39">
        <f t="shared" ca="1" si="26"/>
        <v>0</v>
      </c>
      <c r="X139" s="39">
        <f t="shared" ca="1" si="27"/>
        <v>0</v>
      </c>
      <c r="Y139" s="38" t="str">
        <f>IF($Z140&gt;$Z139, IFERROR(MATCH($Z139, $Z140:$Z$175, 0)-1, ROW($Z$175)-ROW()), "")</f>
        <v/>
      </c>
      <c r="Z139" s="38">
        <f t="shared" si="28"/>
        <v>3</v>
      </c>
      <c r="AA139" s="38" t="str">
        <f t="shared" ca="1" si="29"/>
        <v/>
      </c>
      <c r="AB139" s="37" t="str">
        <f t="shared" ca="1" si="24"/>
        <v/>
      </c>
      <c r="AC139" s="25" t="str">
        <f t="shared" ca="1" si="30"/>
        <v/>
      </c>
      <c r="AD139" s="25" t="str">
        <f t="shared" ca="1" si="31"/>
        <v/>
      </c>
      <c r="AE139" s="25" t="str">
        <f t="shared" ca="1" si="32"/>
        <v/>
      </c>
      <c r="AF139" s="42" t="str">
        <f t="shared" ca="1" si="25"/>
        <v/>
      </c>
      <c r="AG139" s="38" t="str">
        <f t="shared" ca="1" si="33"/>
        <v/>
      </c>
    </row>
    <row r="140" spans="2:33" s="10" customFormat="1" ht="15" customHeight="1" x14ac:dyDescent="0.3">
      <c r="B140" s="9"/>
      <c r="C140" s="9"/>
      <c r="D140" s="9"/>
      <c r="E140" s="9" t="s">
        <v>89</v>
      </c>
      <c r="F140" s="9"/>
      <c r="G140" s="9"/>
      <c r="H140" s="9"/>
      <c r="I140" s="9"/>
      <c r="J140" s="9"/>
      <c r="L140" s="11">
        <v>6432</v>
      </c>
      <c r="M140" s="32"/>
      <c r="N140" s="21"/>
      <c r="O140" s="21"/>
      <c r="P140" s="21"/>
      <c r="Q140" s="21"/>
      <c r="R140" s="21"/>
      <c r="S140" s="21"/>
      <c r="T140" s="21"/>
      <c r="U140" s="21"/>
      <c r="V140" s="21"/>
      <c r="W140" s="39">
        <f t="shared" ca="1" si="26"/>
        <v>0</v>
      </c>
      <c r="X140" s="39">
        <f t="shared" ca="1" si="27"/>
        <v>0</v>
      </c>
      <c r="Y140" s="38" t="str">
        <f>IF($Z141&gt;$Z140, IFERROR(MATCH($Z140, $Z141:$Z$175, 0)-1, ROW($Z$175)-ROW()), "")</f>
        <v/>
      </c>
      <c r="Z140" s="38">
        <f t="shared" si="28"/>
        <v>3</v>
      </c>
      <c r="AA140" s="38" t="str">
        <f t="shared" ca="1" si="29"/>
        <v/>
      </c>
      <c r="AB140" s="37" t="str">
        <f t="shared" ca="1" si="24"/>
        <v/>
      </c>
      <c r="AC140" s="25" t="str">
        <f t="shared" ca="1" si="30"/>
        <v/>
      </c>
      <c r="AD140" s="25" t="str">
        <f t="shared" ca="1" si="31"/>
        <v/>
      </c>
      <c r="AE140" s="25" t="str">
        <f t="shared" ca="1" si="32"/>
        <v/>
      </c>
      <c r="AF140" s="42" t="str">
        <f t="shared" ca="1" si="25"/>
        <v/>
      </c>
      <c r="AG140" s="38" t="str">
        <f t="shared" ca="1" si="33"/>
        <v/>
      </c>
    </row>
    <row r="141" spans="2:33" s="10" customFormat="1" ht="15" customHeight="1" x14ac:dyDescent="0.3">
      <c r="B141" s="9"/>
      <c r="C141" s="9"/>
      <c r="D141" s="9" t="s">
        <v>90</v>
      </c>
      <c r="E141" s="9"/>
      <c r="F141" s="9"/>
      <c r="G141" s="9"/>
      <c r="H141" s="9"/>
      <c r="I141" s="9"/>
      <c r="J141" s="9"/>
      <c r="L141" s="11" t="s">
        <v>132</v>
      </c>
      <c r="M141" s="31"/>
      <c r="N141" s="21"/>
      <c r="O141" s="21"/>
      <c r="P141" s="21"/>
      <c r="Q141" s="21"/>
      <c r="R141" s="21"/>
      <c r="S141" s="21"/>
      <c r="T141" s="21"/>
      <c r="U141" s="21"/>
      <c r="V141" s="21"/>
      <c r="W141" s="39">
        <f t="shared" ca="1" si="26"/>
        <v>0</v>
      </c>
      <c r="X141" s="39">
        <f t="shared" ca="1" si="27"/>
        <v>0</v>
      </c>
      <c r="Y141" s="38" t="str">
        <f>IF($Z142&gt;$Z141, IFERROR(MATCH($Z141, $Z142:$Z$175, 0)-1, ROW($Z$175)-ROW()), "")</f>
        <v/>
      </c>
      <c r="Z141" s="38">
        <f t="shared" si="28"/>
        <v>2</v>
      </c>
      <c r="AA141" s="38" t="str">
        <f t="shared" ca="1" si="29"/>
        <v/>
      </c>
      <c r="AB141" s="37" t="str">
        <f t="shared" ca="1" si="24"/>
        <v/>
      </c>
      <c r="AC141" s="25" t="str">
        <f t="shared" ca="1" si="30"/>
        <v/>
      </c>
      <c r="AD141" s="25" t="str">
        <f t="shared" ca="1" si="31"/>
        <v/>
      </c>
      <c r="AE141" s="25" t="str">
        <f t="shared" ca="1" si="32"/>
        <v/>
      </c>
      <c r="AF141" s="42" t="str">
        <f t="shared" ca="1" si="25"/>
        <v/>
      </c>
      <c r="AG141" s="38" t="str">
        <f t="shared" ca="1" si="33"/>
        <v/>
      </c>
    </row>
    <row r="142" spans="2:33" s="10" customFormat="1" ht="15" customHeight="1" x14ac:dyDescent="0.3">
      <c r="B142" s="9"/>
      <c r="C142" s="9"/>
      <c r="D142" s="9" t="s">
        <v>91</v>
      </c>
      <c r="E142" s="9"/>
      <c r="F142" s="9"/>
      <c r="G142" s="9"/>
      <c r="H142" s="9"/>
      <c r="I142" s="9"/>
      <c r="J142" s="9"/>
      <c r="L142" s="11">
        <v>649</v>
      </c>
      <c r="M142" s="31"/>
      <c r="N142" s="21"/>
      <c r="O142" s="21"/>
      <c r="P142" s="21"/>
      <c r="Q142" s="21"/>
      <c r="R142" s="21"/>
      <c r="S142" s="21"/>
      <c r="T142" s="21"/>
      <c r="U142" s="21"/>
      <c r="V142" s="21"/>
      <c r="W142" s="39">
        <f t="shared" ca="1" si="26"/>
        <v>0</v>
      </c>
      <c r="X142" s="39">
        <f t="shared" ca="1" si="27"/>
        <v>0</v>
      </c>
      <c r="Y142" s="38" t="str">
        <f>IF($Z143&gt;$Z142, IFERROR(MATCH($Z142, $Z143:$Z$175, 0)-1, ROW($Z$175)-ROW()), "")</f>
        <v/>
      </c>
      <c r="Z142" s="38">
        <f t="shared" si="28"/>
        <v>2</v>
      </c>
      <c r="AA142" s="38" t="str">
        <f t="shared" ca="1" si="29"/>
        <v/>
      </c>
      <c r="AB142" s="37" t="str">
        <f t="shared" ca="1" si="24"/>
        <v/>
      </c>
      <c r="AC142" s="25" t="str">
        <f t="shared" ca="1" si="30"/>
        <v/>
      </c>
      <c r="AD142" s="25" t="str">
        <f t="shared" ca="1" si="31"/>
        <v/>
      </c>
      <c r="AE142" s="25" t="str">
        <f t="shared" ca="1" si="32"/>
        <v/>
      </c>
      <c r="AF142" s="42" t="str">
        <f t="shared" ca="1" si="25"/>
        <v/>
      </c>
      <c r="AG142" s="38" t="str">
        <f t="shared" ca="1" si="33"/>
        <v/>
      </c>
    </row>
    <row r="143" spans="2:33" s="10" customFormat="1" ht="15" customHeight="1" x14ac:dyDescent="0.3">
      <c r="B143" s="9"/>
      <c r="C143" s="9" t="s">
        <v>92</v>
      </c>
      <c r="D143" s="9"/>
      <c r="E143" s="9"/>
      <c r="F143" s="9"/>
      <c r="G143" s="9"/>
      <c r="H143" s="9"/>
      <c r="I143" s="9"/>
      <c r="J143" s="9"/>
      <c r="L143" s="11" t="s">
        <v>133</v>
      </c>
      <c r="M143" s="29">
        <f>SUM($M$144,$M$149,$M$152:$M$156,$M$159)</f>
        <v>0</v>
      </c>
      <c r="N143" s="21"/>
      <c r="O143" s="21"/>
      <c r="P143" s="21"/>
      <c r="Q143" s="21"/>
      <c r="R143" s="21"/>
      <c r="S143" s="21"/>
      <c r="T143" s="21"/>
      <c r="U143" s="21"/>
      <c r="V143" s="21"/>
      <c r="W143" s="39">
        <f t="shared" ca="1" si="26"/>
        <v>0</v>
      </c>
      <c r="X143" s="39">
        <f t="shared" ca="1" si="27"/>
        <v>0</v>
      </c>
      <c r="Y143" s="38">
        <f>IF($Z144&gt;$Z143, IFERROR(MATCH($Z143, $Z144:$Z$175, 0)-1, ROW($Z$175)-ROW()), "")</f>
        <v>16</v>
      </c>
      <c r="Z143" s="38">
        <f t="shared" si="28"/>
        <v>1</v>
      </c>
      <c r="AA143" s="38" t="str">
        <f t="shared" ca="1" si="29"/>
        <v/>
      </c>
      <c r="AB143" s="37" t="str">
        <f t="shared" ca="1" si="24"/>
        <v/>
      </c>
      <c r="AC143" s="25" t="str">
        <f t="shared" ca="1" si="30"/>
        <v/>
      </c>
      <c r="AD143" s="25" t="str">
        <f t="shared" ca="1" si="31"/>
        <v/>
      </c>
      <c r="AE143" s="25" t="str">
        <f t="shared" ca="1" si="32"/>
        <v/>
      </c>
      <c r="AF143" s="42" t="str">
        <f t="shared" ca="1" si="25"/>
        <v/>
      </c>
      <c r="AG143" s="38" t="str">
        <f t="shared" ca="1" si="33"/>
        <v/>
      </c>
    </row>
    <row r="144" spans="2:33" s="10" customFormat="1" ht="15" customHeight="1" x14ac:dyDescent="0.3">
      <c r="B144" s="9"/>
      <c r="C144" s="9"/>
      <c r="D144" s="9" t="s">
        <v>93</v>
      </c>
      <c r="E144" s="9"/>
      <c r="F144" s="9"/>
      <c r="G144" s="9"/>
      <c r="H144" s="9"/>
      <c r="I144" s="9"/>
      <c r="J144" s="9"/>
      <c r="L144" s="11">
        <v>650</v>
      </c>
      <c r="M144" s="31">
        <f>SUM($M$145:$M$148)</f>
        <v>0</v>
      </c>
      <c r="N144" s="21"/>
      <c r="O144" s="21"/>
      <c r="P144" s="21"/>
      <c r="Q144" s="21"/>
      <c r="R144" s="21"/>
      <c r="S144" s="21"/>
      <c r="T144" s="21"/>
      <c r="U144" s="21"/>
      <c r="V144" s="21"/>
      <c r="W144" s="39">
        <f t="shared" ca="1" si="26"/>
        <v>0</v>
      </c>
      <c r="X144" s="39">
        <f t="shared" ca="1" si="27"/>
        <v>0</v>
      </c>
      <c r="Y144" s="38">
        <f>IF($Z145&gt;$Z144, IFERROR(MATCH($Z144, $Z145:$Z$175, 0)-1, ROW($Z$175)-ROW()), "")</f>
        <v>4</v>
      </c>
      <c r="Z144" s="38">
        <f t="shared" si="28"/>
        <v>2</v>
      </c>
      <c r="AA144" s="38" t="str">
        <f t="shared" ca="1" si="29"/>
        <v/>
      </c>
      <c r="AB144" s="37" t="str">
        <f t="shared" ca="1" si="24"/>
        <v/>
      </c>
      <c r="AC144" s="25" t="str">
        <f t="shared" ca="1" si="30"/>
        <v/>
      </c>
      <c r="AD144" s="25" t="str">
        <f t="shared" ca="1" si="31"/>
        <v/>
      </c>
      <c r="AE144" s="25" t="str">
        <f t="shared" ca="1" si="32"/>
        <v/>
      </c>
      <c r="AF144" s="42" t="str">
        <f t="shared" ca="1" si="25"/>
        <v/>
      </c>
      <c r="AG144" s="38" t="str">
        <f t="shared" ca="1" si="33"/>
        <v/>
      </c>
    </row>
    <row r="145" spans="2:33" s="10" customFormat="1" ht="15" customHeight="1" x14ac:dyDescent="0.3">
      <c r="B145" s="9"/>
      <c r="C145" s="9"/>
      <c r="D145" s="9"/>
      <c r="E145" s="9" t="s">
        <v>94</v>
      </c>
      <c r="F145" s="9"/>
      <c r="G145" s="9"/>
      <c r="H145" s="9"/>
      <c r="I145" s="9"/>
      <c r="J145" s="9"/>
      <c r="L145" s="11">
        <v>6500</v>
      </c>
      <c r="M145" s="32"/>
      <c r="N145" s="21"/>
      <c r="O145" s="21"/>
      <c r="P145" s="21"/>
      <c r="Q145" s="21"/>
      <c r="R145" s="21"/>
      <c r="S145" s="21"/>
      <c r="T145" s="21"/>
      <c r="U145" s="21"/>
      <c r="V145" s="21"/>
      <c r="W145" s="39">
        <f t="shared" ca="1" si="26"/>
        <v>0</v>
      </c>
      <c r="X145" s="39">
        <f t="shared" ca="1" si="27"/>
        <v>0</v>
      </c>
      <c r="Y145" s="38" t="str">
        <f>IF($Z146&gt;$Z145, IFERROR(MATCH($Z145, $Z146:$Z$175, 0)-1, ROW($Z$175)-ROW()), "")</f>
        <v/>
      </c>
      <c r="Z145" s="38">
        <f t="shared" si="28"/>
        <v>3</v>
      </c>
      <c r="AA145" s="38" t="str">
        <f t="shared" ca="1" si="29"/>
        <v/>
      </c>
      <c r="AB145" s="37" t="str">
        <f t="shared" ca="1" si="24"/>
        <v/>
      </c>
      <c r="AC145" s="25" t="str">
        <f t="shared" ca="1" si="30"/>
        <v/>
      </c>
      <c r="AD145" s="25" t="str">
        <f t="shared" ca="1" si="31"/>
        <v/>
      </c>
      <c r="AE145" s="25" t="str">
        <f t="shared" ca="1" si="32"/>
        <v/>
      </c>
      <c r="AF145" s="42" t="str">
        <f t="shared" ca="1" si="25"/>
        <v/>
      </c>
      <c r="AG145" s="38" t="str">
        <f t="shared" ca="1" si="33"/>
        <v/>
      </c>
    </row>
    <row r="146" spans="2:33" s="10" customFormat="1" ht="15" customHeight="1" x14ac:dyDescent="0.3">
      <c r="B146" s="9"/>
      <c r="C146" s="9"/>
      <c r="D146" s="9"/>
      <c r="E146" s="9" t="s">
        <v>95</v>
      </c>
      <c r="F146" s="9"/>
      <c r="G146" s="9"/>
      <c r="H146" s="9"/>
      <c r="I146" s="9"/>
      <c r="J146" s="9"/>
      <c r="L146" s="11">
        <v>6501</v>
      </c>
      <c r="M146" s="32"/>
      <c r="N146" s="21"/>
      <c r="O146" s="21"/>
      <c r="P146" s="21"/>
      <c r="Q146" s="21"/>
      <c r="R146" s="21"/>
      <c r="S146" s="21"/>
      <c r="T146" s="21"/>
      <c r="U146" s="21"/>
      <c r="V146" s="21"/>
      <c r="W146" s="39">
        <f t="shared" ca="1" si="26"/>
        <v>0</v>
      </c>
      <c r="X146" s="39">
        <f t="shared" ca="1" si="27"/>
        <v>0</v>
      </c>
      <c r="Y146" s="38" t="str">
        <f>IF($Z147&gt;$Z146, IFERROR(MATCH($Z146, $Z147:$Z$175, 0)-1, ROW($Z$175)-ROW()), "")</f>
        <v/>
      </c>
      <c r="Z146" s="38">
        <f t="shared" si="28"/>
        <v>3</v>
      </c>
      <c r="AA146" s="38" t="str">
        <f t="shared" ca="1" si="29"/>
        <v/>
      </c>
      <c r="AB146" s="37" t="str">
        <f t="shared" ca="1" si="24"/>
        <v/>
      </c>
      <c r="AC146" s="25" t="str">
        <f t="shared" ca="1" si="30"/>
        <v/>
      </c>
      <c r="AD146" s="25" t="str">
        <f t="shared" ca="1" si="31"/>
        <v/>
      </c>
      <c r="AE146" s="25" t="str">
        <f t="shared" ca="1" si="32"/>
        <v/>
      </c>
      <c r="AF146" s="42" t="str">
        <f t="shared" ca="1" si="25"/>
        <v/>
      </c>
      <c r="AG146" s="38" t="str">
        <f t="shared" ca="1" si="33"/>
        <v/>
      </c>
    </row>
    <row r="147" spans="2:33" s="10" customFormat="1" ht="15" customHeight="1" x14ac:dyDescent="0.3">
      <c r="B147" s="9"/>
      <c r="C147" s="9"/>
      <c r="D147" s="9"/>
      <c r="E147" s="9" t="s">
        <v>96</v>
      </c>
      <c r="F147" s="9"/>
      <c r="G147" s="9"/>
      <c r="H147" s="9"/>
      <c r="I147" s="9"/>
      <c r="J147" s="9"/>
      <c r="L147" s="11">
        <v>6502</v>
      </c>
      <c r="M147" s="32"/>
      <c r="N147" s="21"/>
      <c r="O147" s="21"/>
      <c r="P147" s="21"/>
      <c r="Q147" s="21"/>
      <c r="R147" s="21"/>
      <c r="S147" s="21"/>
      <c r="T147" s="21"/>
      <c r="U147" s="21"/>
      <c r="V147" s="21"/>
      <c r="W147" s="39">
        <f t="shared" ca="1" si="26"/>
        <v>0</v>
      </c>
      <c r="X147" s="39">
        <f t="shared" ca="1" si="27"/>
        <v>0</v>
      </c>
      <c r="Y147" s="38" t="str">
        <f>IF($Z148&gt;$Z147, IFERROR(MATCH($Z147, $Z148:$Z$175, 0)-1, ROW($Z$175)-ROW()), "")</f>
        <v/>
      </c>
      <c r="Z147" s="38">
        <f t="shared" si="28"/>
        <v>3</v>
      </c>
      <c r="AA147" s="38" t="str">
        <f t="shared" ca="1" si="29"/>
        <v/>
      </c>
      <c r="AB147" s="37" t="str">
        <f t="shared" ca="1" si="24"/>
        <v/>
      </c>
      <c r="AC147" s="25" t="str">
        <f t="shared" ca="1" si="30"/>
        <v/>
      </c>
      <c r="AD147" s="25" t="str">
        <f t="shared" ca="1" si="31"/>
        <v/>
      </c>
      <c r="AE147" s="25" t="str">
        <f t="shared" ca="1" si="32"/>
        <v/>
      </c>
      <c r="AF147" s="42" t="str">
        <f t="shared" ca="1" si="25"/>
        <v/>
      </c>
      <c r="AG147" s="38" t="str">
        <f t="shared" ca="1" si="33"/>
        <v/>
      </c>
    </row>
    <row r="148" spans="2:33" s="10" customFormat="1" ht="15" customHeight="1" x14ac:dyDescent="0.3">
      <c r="B148" s="9"/>
      <c r="C148" s="9"/>
      <c r="D148" s="9"/>
      <c r="E148" s="9" t="s">
        <v>97</v>
      </c>
      <c r="F148" s="9"/>
      <c r="G148" s="9"/>
      <c r="H148" s="9"/>
      <c r="I148" s="9"/>
      <c r="J148" s="9"/>
      <c r="L148" s="11">
        <v>6503</v>
      </c>
      <c r="M148" s="32"/>
      <c r="N148" s="21"/>
      <c r="O148" s="21"/>
      <c r="P148" s="21"/>
      <c r="Q148" s="21"/>
      <c r="R148" s="21"/>
      <c r="S148" s="21"/>
      <c r="T148" s="21"/>
      <c r="U148" s="21"/>
      <c r="V148" s="21"/>
      <c r="W148" s="39">
        <f t="shared" ca="1" si="26"/>
        <v>0</v>
      </c>
      <c r="X148" s="39">
        <f t="shared" ca="1" si="27"/>
        <v>0</v>
      </c>
      <c r="Y148" s="38" t="str">
        <f>IF($Z149&gt;$Z148, IFERROR(MATCH($Z148, $Z149:$Z$175, 0)-1, ROW($Z$175)-ROW()), "")</f>
        <v/>
      </c>
      <c r="Z148" s="38">
        <f t="shared" si="28"/>
        <v>3</v>
      </c>
      <c r="AA148" s="38" t="str">
        <f t="shared" ca="1" si="29"/>
        <v/>
      </c>
      <c r="AB148" s="37" t="str">
        <f t="shared" ca="1" si="24"/>
        <v/>
      </c>
      <c r="AC148" s="25" t="str">
        <f t="shared" ca="1" si="30"/>
        <v/>
      </c>
      <c r="AD148" s="25" t="str">
        <f t="shared" ca="1" si="31"/>
        <v/>
      </c>
      <c r="AE148" s="25" t="str">
        <f t="shared" ca="1" si="32"/>
        <v/>
      </c>
      <c r="AF148" s="42" t="str">
        <f t="shared" ca="1" si="25"/>
        <v/>
      </c>
      <c r="AG148" s="38" t="str">
        <f t="shared" ca="1" si="33"/>
        <v/>
      </c>
    </row>
    <row r="149" spans="2:33" s="10" customFormat="1" ht="15" customHeight="1" x14ac:dyDescent="0.3">
      <c r="B149" s="9"/>
      <c r="C149" s="9"/>
      <c r="D149" s="9" t="s">
        <v>98</v>
      </c>
      <c r="E149" s="9"/>
      <c r="F149" s="9"/>
      <c r="G149" s="9"/>
      <c r="H149" s="9"/>
      <c r="I149" s="9"/>
      <c r="J149" s="9"/>
      <c r="L149" s="11">
        <v>651</v>
      </c>
      <c r="M149" s="31">
        <f>SUM($M$150:$M$151)</f>
        <v>0</v>
      </c>
      <c r="N149" s="21"/>
      <c r="O149" s="21"/>
      <c r="P149" s="21"/>
      <c r="Q149" s="21"/>
      <c r="R149" s="21"/>
      <c r="S149" s="21"/>
      <c r="T149" s="21"/>
      <c r="U149" s="21"/>
      <c r="V149" s="21"/>
      <c r="W149" s="39">
        <f t="shared" ca="1" si="26"/>
        <v>0</v>
      </c>
      <c r="X149" s="39">
        <f t="shared" ca="1" si="27"/>
        <v>0</v>
      </c>
      <c r="Y149" s="38">
        <f>IF($Z150&gt;$Z149, IFERROR(MATCH($Z149, $Z150:$Z$175, 0)-1, ROW($Z$175)-ROW()), "")</f>
        <v>2</v>
      </c>
      <c r="Z149" s="38">
        <f t="shared" si="28"/>
        <v>2</v>
      </c>
      <c r="AA149" s="38" t="str">
        <f t="shared" ca="1" si="29"/>
        <v/>
      </c>
      <c r="AB149" s="37" t="str">
        <f t="shared" ca="1" si="24"/>
        <v/>
      </c>
      <c r="AC149" s="25" t="str">
        <f t="shared" ca="1" si="30"/>
        <v/>
      </c>
      <c r="AD149" s="25" t="str">
        <f t="shared" ca="1" si="31"/>
        <v/>
      </c>
      <c r="AE149" s="25" t="str">
        <f t="shared" ca="1" si="32"/>
        <v/>
      </c>
      <c r="AF149" s="42" t="str">
        <f t="shared" ca="1" si="25"/>
        <v/>
      </c>
      <c r="AG149" s="38" t="str">
        <f t="shared" ca="1" si="33"/>
        <v/>
      </c>
    </row>
    <row r="150" spans="2:33" s="10" customFormat="1" ht="15" customHeight="1" x14ac:dyDescent="0.3">
      <c r="B150" s="9"/>
      <c r="C150" s="9"/>
      <c r="D150" s="9"/>
      <c r="E150" s="9" t="s">
        <v>75</v>
      </c>
      <c r="F150" s="9"/>
      <c r="G150" s="9"/>
      <c r="H150" s="9"/>
      <c r="I150" s="9"/>
      <c r="J150" s="9"/>
      <c r="L150" s="11">
        <v>6510</v>
      </c>
      <c r="M150" s="32"/>
      <c r="N150" s="21"/>
      <c r="O150" s="21"/>
      <c r="P150" s="21"/>
      <c r="Q150" s="21"/>
      <c r="R150" s="21"/>
      <c r="S150" s="21"/>
      <c r="T150" s="21"/>
      <c r="U150" s="21"/>
      <c r="V150" s="21"/>
      <c r="W150" s="39">
        <f t="shared" ca="1" si="26"/>
        <v>0</v>
      </c>
      <c r="X150" s="39">
        <f t="shared" ca="1" si="27"/>
        <v>0</v>
      </c>
      <c r="Y150" s="38" t="str">
        <f>IF($Z151&gt;$Z150, IFERROR(MATCH($Z150, $Z151:$Z$175, 0)-1, ROW($Z$175)-ROW()), "")</f>
        <v/>
      </c>
      <c r="Z150" s="38">
        <f t="shared" si="28"/>
        <v>3</v>
      </c>
      <c r="AA150" s="38" t="str">
        <f t="shared" ca="1" si="29"/>
        <v/>
      </c>
      <c r="AB150" s="37" t="str">
        <f t="shared" ca="1" si="24"/>
        <v/>
      </c>
      <c r="AC150" s="25" t="str">
        <f t="shared" ca="1" si="30"/>
        <v/>
      </c>
      <c r="AD150" s="25" t="str">
        <f t="shared" ca="1" si="31"/>
        <v/>
      </c>
      <c r="AE150" s="25" t="str">
        <f t="shared" ca="1" si="32"/>
        <v/>
      </c>
      <c r="AF150" s="42" t="str">
        <f t="shared" ca="1" si="25"/>
        <v/>
      </c>
      <c r="AG150" s="38" t="str">
        <f t="shared" ca="1" si="33"/>
        <v/>
      </c>
    </row>
    <row r="151" spans="2:33" s="10" customFormat="1" ht="15" customHeight="1" x14ac:dyDescent="0.3">
      <c r="B151" s="9"/>
      <c r="C151" s="9"/>
      <c r="D151" s="9"/>
      <c r="E151" s="9" t="s">
        <v>76</v>
      </c>
      <c r="F151" s="9"/>
      <c r="G151" s="9"/>
      <c r="H151" s="9"/>
      <c r="I151" s="9"/>
      <c r="J151" s="9"/>
      <c r="L151" s="11">
        <v>6511</v>
      </c>
      <c r="M151" s="32"/>
      <c r="N151" s="21"/>
      <c r="O151" s="21"/>
      <c r="P151" s="21"/>
      <c r="Q151" s="21"/>
      <c r="R151" s="21"/>
      <c r="S151" s="21"/>
      <c r="T151" s="21"/>
      <c r="U151" s="21"/>
      <c r="V151" s="21"/>
      <c r="W151" s="39">
        <f t="shared" ca="1" si="26"/>
        <v>0</v>
      </c>
      <c r="X151" s="39">
        <f t="shared" ca="1" si="27"/>
        <v>0</v>
      </c>
      <c r="Y151" s="38" t="str">
        <f>IF($Z152&gt;$Z151, IFERROR(MATCH($Z151, $Z152:$Z$175, 0)-1, ROW($Z$175)-ROW()), "")</f>
        <v/>
      </c>
      <c r="Z151" s="38">
        <f t="shared" si="28"/>
        <v>3</v>
      </c>
      <c r="AA151" s="38" t="str">
        <f t="shared" ca="1" si="29"/>
        <v/>
      </c>
      <c r="AB151" s="37" t="str">
        <f t="shared" ca="1" si="24"/>
        <v/>
      </c>
      <c r="AC151" s="25" t="str">
        <f t="shared" ca="1" si="30"/>
        <v/>
      </c>
      <c r="AD151" s="25" t="str">
        <f t="shared" ca="1" si="31"/>
        <v/>
      </c>
      <c r="AE151" s="25" t="str">
        <f t="shared" ca="1" si="32"/>
        <v/>
      </c>
      <c r="AF151" s="42" t="str">
        <f t="shared" ca="1" si="25"/>
        <v/>
      </c>
      <c r="AG151" s="38" t="str">
        <f t="shared" ca="1" si="33"/>
        <v/>
      </c>
    </row>
    <row r="152" spans="2:33" s="10" customFormat="1" ht="15" customHeight="1" x14ac:dyDescent="0.3">
      <c r="B152" s="9"/>
      <c r="C152" s="9"/>
      <c r="D152" s="9" t="s">
        <v>99</v>
      </c>
      <c r="E152" s="9"/>
      <c r="F152" s="9"/>
      <c r="G152" s="9"/>
      <c r="H152" s="9"/>
      <c r="I152" s="9"/>
      <c r="J152" s="9"/>
      <c r="L152" s="11">
        <v>652</v>
      </c>
      <c r="M152" s="31"/>
      <c r="N152" s="21"/>
      <c r="O152" s="21"/>
      <c r="P152" s="21"/>
      <c r="Q152" s="21"/>
      <c r="R152" s="21"/>
      <c r="S152" s="21"/>
      <c r="T152" s="21"/>
      <c r="U152" s="21"/>
      <c r="V152" s="21"/>
      <c r="W152" s="39">
        <f t="shared" ca="1" si="26"/>
        <v>0</v>
      </c>
      <c r="X152" s="39">
        <f t="shared" ca="1" si="27"/>
        <v>0</v>
      </c>
      <c r="Y152" s="38" t="str">
        <f>IF($Z153&gt;$Z152, IFERROR(MATCH($Z152, $Z153:$Z$175, 0)-1, ROW($Z$175)-ROW()), "")</f>
        <v/>
      </c>
      <c r="Z152" s="38">
        <f t="shared" si="28"/>
        <v>2</v>
      </c>
      <c r="AA152" s="38" t="str">
        <f t="shared" ca="1" si="29"/>
        <v/>
      </c>
      <c r="AB152" s="37" t="str">
        <f t="shared" ca="1" si="24"/>
        <v/>
      </c>
      <c r="AC152" s="25" t="str">
        <f t="shared" ca="1" si="30"/>
        <v/>
      </c>
      <c r="AD152" s="25" t="str">
        <f t="shared" ca="1" si="31"/>
        <v/>
      </c>
      <c r="AE152" s="25" t="str">
        <f t="shared" ca="1" si="32"/>
        <v/>
      </c>
      <c r="AF152" s="42" t="str">
        <f t="shared" ca="1" si="25"/>
        <v/>
      </c>
      <c r="AG152" s="38" t="str">
        <f t="shared" ca="1" si="33"/>
        <v/>
      </c>
    </row>
    <row r="153" spans="2:33" s="10" customFormat="1" ht="15" customHeight="1" x14ac:dyDescent="0.3">
      <c r="B153" s="9"/>
      <c r="C153" s="9"/>
      <c r="D153" s="9" t="s">
        <v>100</v>
      </c>
      <c r="E153" s="9"/>
      <c r="F153" s="9"/>
      <c r="G153" s="9"/>
      <c r="H153" s="9"/>
      <c r="I153" s="9"/>
      <c r="J153" s="9"/>
      <c r="L153" s="11">
        <v>653</v>
      </c>
      <c r="M153" s="31"/>
      <c r="N153" s="21"/>
      <c r="O153" s="21"/>
      <c r="P153" s="21"/>
      <c r="Q153" s="21"/>
      <c r="R153" s="21"/>
      <c r="S153" s="21"/>
      <c r="T153" s="21"/>
      <c r="U153" s="21"/>
      <c r="V153" s="21"/>
      <c r="W153" s="39">
        <f t="shared" ca="1" si="26"/>
        <v>0</v>
      </c>
      <c r="X153" s="39">
        <f t="shared" ca="1" si="27"/>
        <v>0</v>
      </c>
      <c r="Y153" s="38" t="str">
        <f>IF($Z154&gt;$Z153, IFERROR(MATCH($Z153, $Z154:$Z$175, 0)-1, ROW($Z$175)-ROW()), "")</f>
        <v/>
      </c>
      <c r="Z153" s="38">
        <f t="shared" si="28"/>
        <v>2</v>
      </c>
      <c r="AA153" s="38" t="str">
        <f t="shared" ca="1" si="29"/>
        <v/>
      </c>
      <c r="AB153" s="37" t="str">
        <f t="shared" ca="1" si="24"/>
        <v/>
      </c>
      <c r="AC153" s="25" t="str">
        <f t="shared" ca="1" si="30"/>
        <v/>
      </c>
      <c r="AD153" s="25" t="str">
        <f t="shared" ca="1" si="31"/>
        <v/>
      </c>
      <c r="AE153" s="25" t="str">
        <f t="shared" ca="1" si="32"/>
        <v/>
      </c>
      <c r="AF153" s="42" t="str">
        <f t="shared" ca="1" si="25"/>
        <v/>
      </c>
      <c r="AG153" s="38" t="str">
        <f t="shared" ca="1" si="33"/>
        <v/>
      </c>
    </row>
    <row r="154" spans="2:33" s="10" customFormat="1" ht="15" customHeight="1" x14ac:dyDescent="0.3">
      <c r="B154" s="9"/>
      <c r="C154" s="9"/>
      <c r="D154" s="9" t="s">
        <v>101</v>
      </c>
      <c r="E154" s="9"/>
      <c r="F154" s="9"/>
      <c r="G154" s="9"/>
      <c r="H154" s="9"/>
      <c r="I154" s="9"/>
      <c r="J154" s="9"/>
      <c r="L154" s="11">
        <v>654</v>
      </c>
      <c r="M154" s="31"/>
      <c r="N154" s="21"/>
      <c r="O154" s="21"/>
      <c r="P154" s="21"/>
      <c r="Q154" s="21"/>
      <c r="R154" s="21"/>
      <c r="S154" s="21"/>
      <c r="T154" s="21"/>
      <c r="U154" s="21"/>
      <c r="V154" s="21"/>
      <c r="W154" s="39">
        <f t="shared" ca="1" si="26"/>
        <v>0</v>
      </c>
      <c r="X154" s="39">
        <f t="shared" ca="1" si="27"/>
        <v>0</v>
      </c>
      <c r="Y154" s="38" t="str">
        <f>IF($Z155&gt;$Z154, IFERROR(MATCH($Z154, $Z155:$Z$175, 0)-1, ROW($Z$175)-ROW()), "")</f>
        <v/>
      </c>
      <c r="Z154" s="38">
        <f t="shared" si="28"/>
        <v>2</v>
      </c>
      <c r="AA154" s="38" t="str">
        <f t="shared" ca="1" si="29"/>
        <v/>
      </c>
      <c r="AB154" s="37" t="str">
        <f t="shared" ca="1" si="24"/>
        <v/>
      </c>
      <c r="AC154" s="25" t="str">
        <f t="shared" ca="1" si="30"/>
        <v/>
      </c>
      <c r="AD154" s="25" t="str">
        <f t="shared" ca="1" si="31"/>
        <v/>
      </c>
      <c r="AE154" s="25" t="str">
        <f t="shared" ca="1" si="32"/>
        <v/>
      </c>
      <c r="AF154" s="42" t="str">
        <f t="shared" ca="1" si="25"/>
        <v/>
      </c>
      <c r="AG154" s="38" t="str">
        <f t="shared" ca="1" si="33"/>
        <v/>
      </c>
    </row>
    <row r="155" spans="2:33" s="10" customFormat="1" ht="15" customHeight="1" x14ac:dyDescent="0.3">
      <c r="B155" s="9"/>
      <c r="C155" s="9"/>
      <c r="D155" s="9" t="s">
        <v>102</v>
      </c>
      <c r="E155" s="9"/>
      <c r="F155" s="9"/>
      <c r="G155" s="9"/>
      <c r="H155" s="9"/>
      <c r="I155" s="9"/>
      <c r="J155" s="9"/>
      <c r="L155" s="11">
        <v>655</v>
      </c>
      <c r="M155" s="31"/>
      <c r="N155" s="21"/>
      <c r="O155" s="21"/>
      <c r="P155" s="21"/>
      <c r="Q155" s="21"/>
      <c r="R155" s="21"/>
      <c r="S155" s="21"/>
      <c r="T155" s="21"/>
      <c r="U155" s="21"/>
      <c r="V155" s="21"/>
      <c r="W155" s="39">
        <f t="shared" ca="1" si="26"/>
        <v>0</v>
      </c>
      <c r="X155" s="39">
        <f t="shared" ca="1" si="27"/>
        <v>0</v>
      </c>
      <c r="Y155" s="38" t="str">
        <f>IF($Z156&gt;$Z155, IFERROR(MATCH($Z155, $Z156:$Z$175, 0)-1, ROW($Z$175)-ROW()), "")</f>
        <v/>
      </c>
      <c r="Z155" s="38">
        <f t="shared" si="28"/>
        <v>2</v>
      </c>
      <c r="AA155" s="38" t="str">
        <f t="shared" ca="1" si="29"/>
        <v/>
      </c>
      <c r="AB155" s="37" t="str">
        <f t="shared" ca="1" si="24"/>
        <v/>
      </c>
      <c r="AC155" s="25" t="str">
        <f t="shared" ca="1" si="30"/>
        <v/>
      </c>
      <c r="AD155" s="25" t="str">
        <f t="shared" ca="1" si="31"/>
        <v/>
      </c>
      <c r="AE155" s="25" t="str">
        <f t="shared" ca="1" si="32"/>
        <v/>
      </c>
      <c r="AF155" s="42" t="str">
        <f t="shared" ca="1" si="25"/>
        <v/>
      </c>
      <c r="AG155" s="38" t="str">
        <f t="shared" ca="1" si="33"/>
        <v/>
      </c>
    </row>
    <row r="156" spans="2:33" s="10" customFormat="1" ht="15" customHeight="1" x14ac:dyDescent="0.3">
      <c r="B156" s="9"/>
      <c r="C156" s="9"/>
      <c r="D156" s="9" t="s">
        <v>103</v>
      </c>
      <c r="E156" s="9"/>
      <c r="F156" s="9"/>
      <c r="G156" s="9"/>
      <c r="H156" s="9"/>
      <c r="I156" s="9"/>
      <c r="J156" s="9"/>
      <c r="L156" s="11">
        <v>656</v>
      </c>
      <c r="M156" s="31">
        <f>SUM($M$157:$M$158)</f>
        <v>0</v>
      </c>
      <c r="N156" s="21"/>
      <c r="O156" s="21"/>
      <c r="P156" s="21"/>
      <c r="Q156" s="21"/>
      <c r="R156" s="21"/>
      <c r="S156" s="21"/>
      <c r="T156" s="21"/>
      <c r="U156" s="21"/>
      <c r="V156" s="21"/>
      <c r="W156" s="39">
        <f t="shared" ca="1" si="26"/>
        <v>0</v>
      </c>
      <c r="X156" s="39">
        <f t="shared" ca="1" si="27"/>
        <v>0</v>
      </c>
      <c r="Y156" s="38">
        <f>IF($Z157&gt;$Z156, IFERROR(MATCH($Z156, $Z157:$Z$175, 0)-1, ROW($Z$175)-ROW()), "")</f>
        <v>2</v>
      </c>
      <c r="Z156" s="38">
        <f t="shared" si="28"/>
        <v>2</v>
      </c>
      <c r="AA156" s="38" t="str">
        <f t="shared" ca="1" si="29"/>
        <v/>
      </c>
      <c r="AB156" s="37" t="str">
        <f t="shared" ca="1" si="24"/>
        <v/>
      </c>
      <c r="AC156" s="25" t="str">
        <f t="shared" ca="1" si="30"/>
        <v/>
      </c>
      <c r="AD156" s="25" t="str">
        <f t="shared" ca="1" si="31"/>
        <v/>
      </c>
      <c r="AE156" s="25" t="str">
        <f t="shared" ca="1" si="32"/>
        <v/>
      </c>
      <c r="AF156" s="42" t="str">
        <f t="shared" ca="1" si="25"/>
        <v/>
      </c>
      <c r="AG156" s="38" t="str">
        <f t="shared" ca="1" si="33"/>
        <v/>
      </c>
    </row>
    <row r="157" spans="2:33" s="10" customFormat="1" ht="15" customHeight="1" x14ac:dyDescent="0.3">
      <c r="B157" s="9"/>
      <c r="C157" s="9"/>
      <c r="D157" s="9"/>
      <c r="E157" s="9" t="s">
        <v>104</v>
      </c>
      <c r="F157" s="9"/>
      <c r="G157" s="9"/>
      <c r="H157" s="9"/>
      <c r="I157" s="9"/>
      <c r="J157" s="9"/>
      <c r="L157" s="11">
        <v>6560</v>
      </c>
      <c r="M157" s="32"/>
      <c r="N157" s="21"/>
      <c r="O157" s="21"/>
      <c r="P157" s="21"/>
      <c r="Q157" s="21"/>
      <c r="R157" s="21"/>
      <c r="S157" s="21"/>
      <c r="T157" s="21"/>
      <c r="U157" s="21"/>
      <c r="V157" s="21"/>
      <c r="W157" s="39">
        <f t="shared" ca="1" si="26"/>
        <v>0</v>
      </c>
      <c r="X157" s="39">
        <f t="shared" ca="1" si="27"/>
        <v>0</v>
      </c>
      <c r="Y157" s="38" t="str">
        <f>IF($Z158&gt;$Z157, IFERROR(MATCH($Z157, $Z158:$Z$175, 0)-1, ROW($Z$175)-ROW()), "")</f>
        <v/>
      </c>
      <c r="Z157" s="38">
        <f t="shared" si="28"/>
        <v>3</v>
      </c>
      <c r="AA157" s="38" t="str">
        <f t="shared" ca="1" si="29"/>
        <v/>
      </c>
      <c r="AB157" s="37" t="str">
        <f t="shared" ca="1" si="24"/>
        <v/>
      </c>
      <c r="AC157" s="25" t="str">
        <f t="shared" ca="1" si="30"/>
        <v/>
      </c>
      <c r="AD157" s="25" t="str">
        <f t="shared" ca="1" si="31"/>
        <v/>
      </c>
      <c r="AE157" s="25" t="str">
        <f t="shared" ca="1" si="32"/>
        <v/>
      </c>
      <c r="AF157" s="42" t="str">
        <f t="shared" ca="1" si="25"/>
        <v/>
      </c>
      <c r="AG157" s="38" t="str">
        <f t="shared" ca="1" si="33"/>
        <v/>
      </c>
    </row>
    <row r="158" spans="2:33" s="10" customFormat="1" ht="15" customHeight="1" x14ac:dyDescent="0.3">
      <c r="B158" s="9"/>
      <c r="C158" s="9"/>
      <c r="D158" s="9"/>
      <c r="E158" s="9" t="s">
        <v>81</v>
      </c>
      <c r="F158" s="9"/>
      <c r="G158" s="9"/>
      <c r="H158" s="9"/>
      <c r="I158" s="9"/>
      <c r="J158" s="9"/>
      <c r="L158" s="11">
        <v>6561</v>
      </c>
      <c r="M158" s="32"/>
      <c r="N158" s="21"/>
      <c r="O158" s="21"/>
      <c r="P158" s="21"/>
      <c r="Q158" s="21"/>
      <c r="R158" s="21"/>
      <c r="S158" s="21"/>
      <c r="T158" s="21"/>
      <c r="U158" s="21"/>
      <c r="V158" s="21"/>
      <c r="W158" s="39">
        <f t="shared" ca="1" si="26"/>
        <v>0</v>
      </c>
      <c r="X158" s="39">
        <f t="shared" ca="1" si="27"/>
        <v>0</v>
      </c>
      <c r="Y158" s="38" t="str">
        <f>IF($Z159&gt;$Z158, IFERROR(MATCH($Z158, $Z159:$Z$175, 0)-1, ROW($Z$175)-ROW()), "")</f>
        <v/>
      </c>
      <c r="Z158" s="38">
        <f t="shared" si="28"/>
        <v>3</v>
      </c>
      <c r="AA158" s="38" t="str">
        <f t="shared" ca="1" si="29"/>
        <v/>
      </c>
      <c r="AB158" s="37" t="str">
        <f t="shared" ca="1" si="24"/>
        <v/>
      </c>
      <c r="AC158" s="25" t="str">
        <f t="shared" ca="1" si="30"/>
        <v/>
      </c>
      <c r="AD158" s="25" t="str">
        <f t="shared" ca="1" si="31"/>
        <v/>
      </c>
      <c r="AE158" s="25" t="str">
        <f t="shared" ca="1" si="32"/>
        <v/>
      </c>
      <c r="AF158" s="42" t="str">
        <f t="shared" ca="1" si="25"/>
        <v/>
      </c>
      <c r="AG158" s="38" t="str">
        <f t="shared" ca="1" si="33"/>
        <v/>
      </c>
    </row>
    <row r="159" spans="2:33" s="10" customFormat="1" ht="15" customHeight="1" x14ac:dyDescent="0.3">
      <c r="B159" s="9"/>
      <c r="C159" s="9"/>
      <c r="D159" s="9" t="s">
        <v>105</v>
      </c>
      <c r="E159" s="9"/>
      <c r="F159" s="9"/>
      <c r="G159" s="9"/>
      <c r="H159" s="9"/>
      <c r="I159" s="9"/>
      <c r="J159" s="9"/>
      <c r="L159" s="11" t="s">
        <v>134</v>
      </c>
      <c r="M159" s="31"/>
      <c r="N159" s="21"/>
      <c r="O159" s="21"/>
      <c r="P159" s="21"/>
      <c r="Q159" s="21"/>
      <c r="R159" s="21"/>
      <c r="S159" s="21"/>
      <c r="T159" s="21"/>
      <c r="U159" s="21"/>
      <c r="V159" s="21"/>
      <c r="W159" s="39">
        <f t="shared" ca="1" si="26"/>
        <v>0</v>
      </c>
      <c r="X159" s="39">
        <f t="shared" ca="1" si="27"/>
        <v>0</v>
      </c>
      <c r="Y159" s="38" t="str">
        <f>IF($Z160&gt;$Z159, IFERROR(MATCH($Z159, $Z160:$Z$175, 0)-1, ROW($Z$175)-ROW()), "")</f>
        <v/>
      </c>
      <c r="Z159" s="38">
        <f t="shared" si="28"/>
        <v>2</v>
      </c>
      <c r="AA159" s="38" t="str">
        <f t="shared" ca="1" si="29"/>
        <v/>
      </c>
      <c r="AB159" s="37" t="str">
        <f t="shared" ca="1" si="24"/>
        <v/>
      </c>
      <c r="AC159" s="25" t="str">
        <f t="shared" ca="1" si="30"/>
        <v/>
      </c>
      <c r="AD159" s="25" t="str">
        <f t="shared" ca="1" si="31"/>
        <v/>
      </c>
      <c r="AE159" s="25" t="str">
        <f t="shared" ca="1" si="32"/>
        <v/>
      </c>
      <c r="AF159" s="42" t="str">
        <f t="shared" ca="1" si="25"/>
        <v/>
      </c>
      <c r="AG159" s="38" t="str">
        <f t="shared" ca="1" si="33"/>
        <v/>
      </c>
    </row>
    <row r="160" spans="2:33" s="10" customFormat="1" ht="15" customHeight="1" x14ac:dyDescent="0.3">
      <c r="B160" s="9"/>
      <c r="C160" s="9" t="s">
        <v>106</v>
      </c>
      <c r="D160" s="9"/>
      <c r="E160" s="9"/>
      <c r="F160" s="9"/>
      <c r="G160" s="9"/>
      <c r="H160" s="9"/>
      <c r="I160" s="9"/>
      <c r="J160" s="9"/>
      <c r="L160" s="11" t="s">
        <v>136</v>
      </c>
      <c r="M160" s="29">
        <f>SUM($M$161,$M$165:$M$166,$M$169:$M$171)</f>
        <v>0</v>
      </c>
      <c r="N160" s="21"/>
      <c r="O160" s="21"/>
      <c r="P160" s="21"/>
      <c r="Q160" s="21"/>
      <c r="R160" s="21"/>
      <c r="S160" s="21"/>
      <c r="T160" s="21"/>
      <c r="U160" s="21"/>
      <c r="V160" s="21"/>
      <c r="W160" s="39">
        <f t="shared" ca="1" si="26"/>
        <v>0</v>
      </c>
      <c r="X160" s="39">
        <f t="shared" ca="1" si="27"/>
        <v>0</v>
      </c>
      <c r="Y160" s="38">
        <f>IF($Z161&gt;$Z160, IFERROR(MATCH($Z160, $Z161:$Z$175, 0)-1, ROW($Z$175)-ROW()), "")</f>
        <v>11</v>
      </c>
      <c r="Z160" s="38">
        <f t="shared" si="28"/>
        <v>1</v>
      </c>
      <c r="AA160" s="38" t="str">
        <f t="shared" ca="1" si="29"/>
        <v/>
      </c>
      <c r="AB160" s="37" t="str">
        <f t="shared" ca="1" si="24"/>
        <v/>
      </c>
      <c r="AC160" s="25" t="str">
        <f t="shared" ca="1" si="30"/>
        <v/>
      </c>
      <c r="AD160" s="25" t="str">
        <f t="shared" ca="1" si="31"/>
        <v/>
      </c>
      <c r="AE160" s="25" t="str">
        <f t="shared" ca="1" si="32"/>
        <v/>
      </c>
      <c r="AF160" s="42" t="str">
        <f t="shared" ca="1" si="25"/>
        <v/>
      </c>
      <c r="AG160" s="38" t="str">
        <f t="shared" ca="1" si="33"/>
        <v/>
      </c>
    </row>
    <row r="161" spans="2:33" s="10" customFormat="1" ht="15" customHeight="1" x14ac:dyDescent="0.3">
      <c r="B161" s="9"/>
      <c r="C161" s="9"/>
      <c r="D161" s="9" t="s">
        <v>107</v>
      </c>
      <c r="E161" s="9"/>
      <c r="F161" s="9"/>
      <c r="G161" s="9"/>
      <c r="H161" s="9"/>
      <c r="I161" s="9"/>
      <c r="J161" s="9"/>
      <c r="L161" s="11" t="s">
        <v>135</v>
      </c>
      <c r="M161" s="31">
        <f>SUM($M$162:$M$164)</f>
        <v>0</v>
      </c>
      <c r="N161" s="21"/>
      <c r="O161" s="21"/>
      <c r="P161" s="21"/>
      <c r="Q161" s="21"/>
      <c r="R161" s="21"/>
      <c r="S161" s="21"/>
      <c r="T161" s="21"/>
      <c r="U161" s="21"/>
      <c r="V161" s="21"/>
      <c r="W161" s="39">
        <f t="shared" ca="1" si="26"/>
        <v>0</v>
      </c>
      <c r="X161" s="39">
        <f t="shared" ca="1" si="27"/>
        <v>0</v>
      </c>
      <c r="Y161" s="38">
        <f>IF($Z162&gt;$Z161, IFERROR(MATCH($Z161, $Z162:$Z$175, 0)-1, ROW($Z$175)-ROW()), "")</f>
        <v>3</v>
      </c>
      <c r="Z161" s="38">
        <f t="shared" si="28"/>
        <v>2</v>
      </c>
      <c r="AA161" s="38" t="str">
        <f t="shared" ca="1" si="29"/>
        <v/>
      </c>
      <c r="AB161" s="37" t="str">
        <f t="shared" ca="1" si="24"/>
        <v/>
      </c>
      <c r="AC161" s="25" t="str">
        <f t="shared" ca="1" si="30"/>
        <v/>
      </c>
      <c r="AD161" s="25" t="str">
        <f t="shared" ca="1" si="31"/>
        <v/>
      </c>
      <c r="AE161" s="25" t="str">
        <f t="shared" ca="1" si="32"/>
        <v/>
      </c>
      <c r="AF161" s="42" t="str">
        <f t="shared" ca="1" si="25"/>
        <v/>
      </c>
      <c r="AG161" s="38" t="str">
        <f t="shared" ca="1" si="33"/>
        <v/>
      </c>
    </row>
    <row r="162" spans="2:33" s="10" customFormat="1" ht="15" customHeight="1" x14ac:dyDescent="0.3">
      <c r="B162" s="9"/>
      <c r="C162" s="9"/>
      <c r="D162" s="9"/>
      <c r="E162" s="9" t="s">
        <v>108</v>
      </c>
      <c r="F162" s="9"/>
      <c r="G162" s="9"/>
      <c r="H162" s="9"/>
      <c r="I162" s="9"/>
      <c r="J162" s="9"/>
      <c r="L162" s="11">
        <v>6600</v>
      </c>
      <c r="M162" s="32"/>
      <c r="N162" s="21"/>
      <c r="O162" s="21"/>
      <c r="P162" s="21"/>
      <c r="Q162" s="21"/>
      <c r="R162" s="21"/>
      <c r="S162" s="21"/>
      <c r="T162" s="21"/>
      <c r="U162" s="21"/>
      <c r="V162" s="21"/>
      <c r="W162" s="39">
        <f t="shared" ca="1" si="26"/>
        <v>0</v>
      </c>
      <c r="X162" s="39">
        <f t="shared" ca="1" si="27"/>
        <v>0</v>
      </c>
      <c r="Y162" s="38" t="str">
        <f>IF($Z163&gt;$Z162, IFERROR(MATCH($Z162, $Z163:$Z$175, 0)-1, ROW($Z$175)-ROW()), "")</f>
        <v/>
      </c>
      <c r="Z162" s="38">
        <f t="shared" si="28"/>
        <v>3</v>
      </c>
      <c r="AA162" s="38" t="str">
        <f t="shared" ca="1" si="29"/>
        <v/>
      </c>
      <c r="AB162" s="37" t="str">
        <f t="shared" ca="1" si="24"/>
        <v/>
      </c>
      <c r="AC162" s="25" t="str">
        <f t="shared" ca="1" si="30"/>
        <v/>
      </c>
      <c r="AD162" s="25" t="str">
        <f t="shared" ca="1" si="31"/>
        <v/>
      </c>
      <c r="AE162" s="25" t="str">
        <f t="shared" ca="1" si="32"/>
        <v/>
      </c>
      <c r="AF162" s="42" t="str">
        <f t="shared" ca="1" si="25"/>
        <v/>
      </c>
      <c r="AG162" s="38" t="str">
        <f t="shared" ca="1" si="33"/>
        <v/>
      </c>
    </row>
    <row r="163" spans="2:33" s="10" customFormat="1" ht="15" customHeight="1" x14ac:dyDescent="0.3">
      <c r="B163" s="9"/>
      <c r="C163" s="9"/>
      <c r="D163" s="9"/>
      <c r="E163" s="9" t="s">
        <v>109</v>
      </c>
      <c r="F163" s="9"/>
      <c r="G163" s="9"/>
      <c r="H163" s="9"/>
      <c r="I163" s="9"/>
      <c r="J163" s="9"/>
      <c r="L163" s="11">
        <v>6601</v>
      </c>
      <c r="M163" s="32"/>
      <c r="N163" s="21"/>
      <c r="O163" s="21"/>
      <c r="P163" s="21"/>
      <c r="Q163" s="21"/>
      <c r="R163" s="21"/>
      <c r="S163" s="21"/>
      <c r="T163" s="21"/>
      <c r="U163" s="21"/>
      <c r="V163" s="21"/>
      <c r="W163" s="39">
        <f t="shared" ca="1" si="26"/>
        <v>0</v>
      </c>
      <c r="X163" s="39">
        <f t="shared" ca="1" si="27"/>
        <v>0</v>
      </c>
      <c r="Y163" s="38" t="str">
        <f>IF($Z164&gt;$Z163, IFERROR(MATCH($Z163, $Z164:$Z$175, 0)-1, ROW($Z$175)-ROW()), "")</f>
        <v/>
      </c>
      <c r="Z163" s="38">
        <f t="shared" si="28"/>
        <v>3</v>
      </c>
      <c r="AA163" s="38" t="str">
        <f t="shared" ca="1" si="29"/>
        <v/>
      </c>
      <c r="AB163" s="37" t="str">
        <f t="shared" ca="1" si="24"/>
        <v/>
      </c>
      <c r="AC163" s="25" t="str">
        <f t="shared" ca="1" si="30"/>
        <v/>
      </c>
      <c r="AD163" s="25" t="str">
        <f t="shared" ca="1" si="31"/>
        <v/>
      </c>
      <c r="AE163" s="25" t="str">
        <f t="shared" ca="1" si="32"/>
        <v/>
      </c>
      <c r="AF163" s="42" t="str">
        <f t="shared" ca="1" si="25"/>
        <v/>
      </c>
      <c r="AG163" s="38" t="str">
        <f t="shared" ca="1" si="33"/>
        <v/>
      </c>
    </row>
    <row r="164" spans="2:33" s="10" customFormat="1" ht="15" customHeight="1" x14ac:dyDescent="0.3">
      <c r="B164" s="9"/>
      <c r="C164" s="9"/>
      <c r="D164" s="9"/>
      <c r="E164" s="9" t="s">
        <v>110</v>
      </c>
      <c r="F164" s="9"/>
      <c r="G164" s="9"/>
      <c r="H164" s="9"/>
      <c r="I164" s="9"/>
      <c r="J164" s="9"/>
      <c r="L164" s="11">
        <v>6602</v>
      </c>
      <c r="M164" s="32"/>
      <c r="N164" s="21"/>
      <c r="O164" s="21"/>
      <c r="P164" s="21"/>
      <c r="Q164" s="21"/>
      <c r="R164" s="21"/>
      <c r="S164" s="21"/>
      <c r="T164" s="21"/>
      <c r="U164" s="21"/>
      <c r="V164" s="21"/>
      <c r="W164" s="39">
        <f t="shared" ca="1" si="26"/>
        <v>0</v>
      </c>
      <c r="X164" s="39">
        <f t="shared" ca="1" si="27"/>
        <v>0</v>
      </c>
      <c r="Y164" s="38" t="str">
        <f>IF($Z165&gt;$Z164, IFERROR(MATCH($Z164, $Z165:$Z$175, 0)-1, ROW($Z$175)-ROW()), "")</f>
        <v/>
      </c>
      <c r="Z164" s="38">
        <f t="shared" si="28"/>
        <v>3</v>
      </c>
      <c r="AA164" s="38" t="str">
        <f t="shared" ca="1" si="29"/>
        <v/>
      </c>
      <c r="AB164" s="37" t="str">
        <f t="shared" ca="1" si="24"/>
        <v/>
      </c>
      <c r="AC164" s="25" t="str">
        <f t="shared" ca="1" si="30"/>
        <v/>
      </c>
      <c r="AD164" s="25" t="str">
        <f t="shared" ca="1" si="31"/>
        <v/>
      </c>
      <c r="AE164" s="25" t="str">
        <f t="shared" ca="1" si="32"/>
        <v/>
      </c>
      <c r="AF164" s="42" t="str">
        <f t="shared" ca="1" si="25"/>
        <v/>
      </c>
      <c r="AG164" s="38" t="str">
        <f t="shared" ca="1" si="33"/>
        <v/>
      </c>
    </row>
    <row r="165" spans="2:33" s="10" customFormat="1" ht="15" customHeight="1" x14ac:dyDescent="0.3">
      <c r="B165" s="9"/>
      <c r="C165" s="9"/>
      <c r="D165" s="9" t="s">
        <v>111</v>
      </c>
      <c r="E165" s="9"/>
      <c r="F165" s="9"/>
      <c r="G165" s="9"/>
      <c r="H165" s="9"/>
      <c r="I165" s="9"/>
      <c r="J165" s="9"/>
      <c r="L165" s="11">
        <v>661</v>
      </c>
      <c r="M165" s="31"/>
      <c r="N165" s="21"/>
      <c r="O165" s="21"/>
      <c r="P165" s="21"/>
      <c r="Q165" s="21"/>
      <c r="R165" s="21"/>
      <c r="S165" s="21"/>
      <c r="T165" s="21"/>
      <c r="U165" s="21"/>
      <c r="V165" s="21"/>
      <c r="W165" s="39">
        <f t="shared" ca="1" si="26"/>
        <v>0</v>
      </c>
      <c r="X165" s="39">
        <f t="shared" ca="1" si="27"/>
        <v>0</v>
      </c>
      <c r="Y165" s="38" t="str">
        <f>IF($Z166&gt;$Z165, IFERROR(MATCH($Z165, $Z166:$Z$175, 0)-1, ROW($Z$175)-ROW()), "")</f>
        <v/>
      </c>
      <c r="Z165" s="38">
        <f t="shared" si="28"/>
        <v>2</v>
      </c>
      <c r="AA165" s="38" t="str">
        <f t="shared" ca="1" si="29"/>
        <v/>
      </c>
      <c r="AB165" s="37" t="str">
        <f t="shared" ref="AB165:AB175" ca="1" si="34">IF(ISTEXT($M165), IFERROR(IF(SEARCH(".", $M165)&lt;&gt;0, Fout_punt),Fout_geen_getal), IF($M165&lt;&gt;$X165, Fout_som&amp;TEXT($X165,"# ##0,00 €"), ""))</f>
        <v/>
      </c>
      <c r="AC165" s="25" t="str">
        <f t="shared" ca="1" si="30"/>
        <v/>
      </c>
      <c r="AD165" s="25" t="str">
        <f t="shared" ca="1" si="31"/>
        <v/>
      </c>
      <c r="AE165" s="25" t="str">
        <f t="shared" ca="1" si="32"/>
        <v/>
      </c>
      <c r="AF165" s="42" t="str">
        <f t="shared" ref="AF165:AF175" ca="1" si="35">IF($Y165&lt;&gt;"", IF(SUMIF(OFFSET($Z165, 1, 0, $Y165), "&gt;"&amp;$Z165, OFFSET($AA165, 1, 0, $Y165))&lt;&gt;0, IFERROR(Waarschuwing_1&amp;_xlfn.TEXTJOIN(" &amp; ", TRUE, OFFSET($AA165,1,0,$Y165))&amp;Waarschuwing_2, Waarschuwing_legacy), ""), "")</f>
        <v/>
      </c>
      <c r="AG165" s="38" t="str">
        <f t="shared" ca="1" si="33"/>
        <v/>
      </c>
    </row>
    <row r="166" spans="2:33" s="10" customFormat="1" ht="15" customHeight="1" x14ac:dyDescent="0.3">
      <c r="B166" s="9"/>
      <c r="C166" s="9"/>
      <c r="D166" s="9" t="s">
        <v>112</v>
      </c>
      <c r="E166" s="9"/>
      <c r="F166" s="9"/>
      <c r="G166" s="9"/>
      <c r="H166" s="9"/>
      <c r="I166" s="9"/>
      <c r="J166" s="9"/>
      <c r="L166" s="11">
        <v>662</v>
      </c>
      <c r="M166" s="31">
        <f>SUM($M$167:$M$168)</f>
        <v>0</v>
      </c>
      <c r="N166" s="21"/>
      <c r="O166" s="21"/>
      <c r="P166" s="21"/>
      <c r="Q166" s="21"/>
      <c r="R166" s="21"/>
      <c r="S166" s="21"/>
      <c r="T166" s="21"/>
      <c r="U166" s="21"/>
      <c r="V166" s="21"/>
      <c r="W166" s="39">
        <f t="shared" ca="1" si="26"/>
        <v>0</v>
      </c>
      <c r="X166" s="39">
        <f t="shared" ca="1" si="27"/>
        <v>0</v>
      </c>
      <c r="Y166" s="38">
        <f>IF($Z167&gt;$Z166, IFERROR(MATCH($Z166, $Z167:$Z$175, 0)-1, ROW($Z$175)-ROW()), "")</f>
        <v>2</v>
      </c>
      <c r="Z166" s="38">
        <f t="shared" si="28"/>
        <v>2</v>
      </c>
      <c r="AA166" s="38" t="str">
        <f t="shared" ca="1" si="29"/>
        <v/>
      </c>
      <c r="AB166" s="37" t="str">
        <f t="shared" ca="1" si="34"/>
        <v/>
      </c>
      <c r="AC166" s="25" t="str">
        <f t="shared" ca="1" si="30"/>
        <v/>
      </c>
      <c r="AD166" s="25" t="str">
        <f t="shared" ca="1" si="31"/>
        <v/>
      </c>
      <c r="AE166" s="25" t="str">
        <f t="shared" ca="1" si="32"/>
        <v/>
      </c>
      <c r="AF166" s="42" t="str">
        <f t="shared" ca="1" si="35"/>
        <v/>
      </c>
      <c r="AG166" s="38" t="str">
        <f t="shared" ca="1" si="33"/>
        <v/>
      </c>
    </row>
    <row r="167" spans="2:33" s="10" customFormat="1" ht="15" customHeight="1" x14ac:dyDescent="0.3">
      <c r="B167" s="9"/>
      <c r="C167" s="9"/>
      <c r="D167" s="9"/>
      <c r="E167" s="9" t="s">
        <v>75</v>
      </c>
      <c r="F167" s="9"/>
      <c r="G167" s="9"/>
      <c r="H167" s="9"/>
      <c r="I167" s="9"/>
      <c r="J167" s="9"/>
      <c r="L167" s="11">
        <v>6620</v>
      </c>
      <c r="M167" s="32"/>
      <c r="N167" s="21"/>
      <c r="O167" s="21"/>
      <c r="P167" s="21"/>
      <c r="Q167" s="21"/>
      <c r="R167" s="21"/>
      <c r="S167" s="21"/>
      <c r="T167" s="21"/>
      <c r="U167" s="21"/>
      <c r="V167" s="21"/>
      <c r="W167" s="39">
        <f t="shared" ca="1" si="26"/>
        <v>0</v>
      </c>
      <c r="X167" s="39">
        <f t="shared" ca="1" si="27"/>
        <v>0</v>
      </c>
      <c r="Y167" s="38" t="str">
        <f>IF($Z168&gt;$Z167, IFERROR(MATCH($Z167, $Z168:$Z$175, 0)-1, ROW($Z$175)-ROW()), "")</f>
        <v/>
      </c>
      <c r="Z167" s="38">
        <f t="shared" si="28"/>
        <v>3</v>
      </c>
      <c r="AA167" s="38" t="str">
        <f t="shared" ca="1" si="29"/>
        <v/>
      </c>
      <c r="AB167" s="37" t="str">
        <f t="shared" ca="1" si="34"/>
        <v/>
      </c>
      <c r="AC167" s="25" t="str">
        <f t="shared" ca="1" si="30"/>
        <v/>
      </c>
      <c r="AD167" s="25" t="str">
        <f t="shared" ca="1" si="31"/>
        <v/>
      </c>
      <c r="AE167" s="25" t="str">
        <f t="shared" ca="1" si="32"/>
        <v/>
      </c>
      <c r="AF167" s="42" t="str">
        <f t="shared" ca="1" si="35"/>
        <v/>
      </c>
      <c r="AG167" s="38" t="str">
        <f t="shared" ca="1" si="33"/>
        <v/>
      </c>
    </row>
    <row r="168" spans="2:33" s="10" customFormat="1" ht="15" customHeight="1" x14ac:dyDescent="0.3">
      <c r="B168" s="9"/>
      <c r="C168" s="9"/>
      <c r="D168" s="9"/>
      <c r="E168" s="9" t="s">
        <v>113</v>
      </c>
      <c r="F168" s="9"/>
      <c r="G168" s="9"/>
      <c r="H168" s="9"/>
      <c r="I168" s="9"/>
      <c r="J168" s="9"/>
      <c r="L168" s="11">
        <v>6621</v>
      </c>
      <c r="M168" s="32"/>
      <c r="N168" s="21"/>
      <c r="O168" s="21"/>
      <c r="P168" s="21"/>
      <c r="Q168" s="21"/>
      <c r="R168" s="21"/>
      <c r="S168" s="21"/>
      <c r="T168" s="21"/>
      <c r="U168" s="21"/>
      <c r="V168" s="21"/>
      <c r="W168" s="39">
        <f t="shared" ca="1" si="26"/>
        <v>0</v>
      </c>
      <c r="X168" s="39">
        <f t="shared" ca="1" si="27"/>
        <v>0</v>
      </c>
      <c r="Y168" s="38" t="str">
        <f>IF($Z169&gt;$Z168, IFERROR(MATCH($Z168, $Z169:$Z$175, 0)-1, ROW($Z$175)-ROW()), "")</f>
        <v/>
      </c>
      <c r="Z168" s="38">
        <f t="shared" si="28"/>
        <v>3</v>
      </c>
      <c r="AA168" s="38" t="str">
        <f t="shared" ca="1" si="29"/>
        <v/>
      </c>
      <c r="AB168" s="37" t="str">
        <f t="shared" ca="1" si="34"/>
        <v/>
      </c>
      <c r="AC168" s="25" t="str">
        <f t="shared" ca="1" si="30"/>
        <v/>
      </c>
      <c r="AD168" s="25" t="str">
        <f t="shared" ca="1" si="31"/>
        <v/>
      </c>
      <c r="AE168" s="25" t="str">
        <f t="shared" ca="1" si="32"/>
        <v/>
      </c>
      <c r="AF168" s="42" t="str">
        <f t="shared" ca="1" si="35"/>
        <v/>
      </c>
      <c r="AG168" s="38" t="str">
        <f t="shared" ca="1" si="33"/>
        <v/>
      </c>
    </row>
    <row r="169" spans="2:33" s="10" customFormat="1" ht="15" customHeight="1" x14ac:dyDescent="0.3">
      <c r="B169" s="9"/>
      <c r="C169" s="9"/>
      <c r="D169" s="9" t="s">
        <v>114</v>
      </c>
      <c r="E169" s="9"/>
      <c r="F169" s="9"/>
      <c r="G169" s="9"/>
      <c r="H169" s="9"/>
      <c r="I169" s="9"/>
      <c r="J169" s="9"/>
      <c r="L169" s="11">
        <v>663</v>
      </c>
      <c r="M169" s="31"/>
      <c r="N169" s="21"/>
      <c r="O169" s="21"/>
      <c r="P169" s="21"/>
      <c r="Q169" s="21"/>
      <c r="R169" s="21"/>
      <c r="S169" s="21"/>
      <c r="T169" s="21"/>
      <c r="U169" s="21"/>
      <c r="V169" s="21"/>
      <c r="W169" s="39">
        <f t="shared" ca="1" si="26"/>
        <v>0</v>
      </c>
      <c r="X169" s="39">
        <f t="shared" ca="1" si="27"/>
        <v>0</v>
      </c>
      <c r="Y169" s="38" t="str">
        <f>IF($Z170&gt;$Z169, IFERROR(MATCH($Z169, $Z170:$Z$175, 0)-1, ROW($Z$175)-ROW()), "")</f>
        <v/>
      </c>
      <c r="Z169" s="38">
        <f t="shared" si="28"/>
        <v>2</v>
      </c>
      <c r="AA169" s="38" t="str">
        <f t="shared" ca="1" si="29"/>
        <v/>
      </c>
      <c r="AB169" s="37" t="str">
        <f t="shared" ca="1" si="34"/>
        <v/>
      </c>
      <c r="AC169" s="25" t="str">
        <f t="shared" ca="1" si="30"/>
        <v/>
      </c>
      <c r="AD169" s="25" t="str">
        <f t="shared" ca="1" si="31"/>
        <v/>
      </c>
      <c r="AE169" s="25" t="str">
        <f t="shared" ca="1" si="32"/>
        <v/>
      </c>
      <c r="AF169" s="42" t="str">
        <f t="shared" ca="1" si="35"/>
        <v/>
      </c>
      <c r="AG169" s="38" t="str">
        <f t="shared" ca="1" si="33"/>
        <v/>
      </c>
    </row>
    <row r="170" spans="2:33" s="10" customFormat="1" ht="15" customHeight="1" x14ac:dyDescent="0.3">
      <c r="B170" s="9"/>
      <c r="C170" s="9"/>
      <c r="D170" s="9" t="s">
        <v>115</v>
      </c>
      <c r="E170" s="9"/>
      <c r="F170" s="9"/>
      <c r="G170" s="9"/>
      <c r="H170" s="9"/>
      <c r="I170" s="9"/>
      <c r="J170" s="9"/>
      <c r="L170" s="11" t="s">
        <v>137</v>
      </c>
      <c r="M170" s="31"/>
      <c r="N170" s="21"/>
      <c r="O170" s="21"/>
      <c r="P170" s="21"/>
      <c r="Q170" s="21"/>
      <c r="R170" s="21"/>
      <c r="S170" s="21"/>
      <c r="T170" s="21"/>
      <c r="U170" s="21"/>
      <c r="V170" s="21"/>
      <c r="W170" s="39">
        <f t="shared" ca="1" si="26"/>
        <v>0</v>
      </c>
      <c r="X170" s="39">
        <f t="shared" ca="1" si="27"/>
        <v>0</v>
      </c>
      <c r="Y170" s="38" t="str">
        <f>IF($Z171&gt;$Z170, IFERROR(MATCH($Z170, $Z171:$Z$175, 0)-1, ROW($Z$175)-ROW()), "")</f>
        <v/>
      </c>
      <c r="Z170" s="38">
        <f t="shared" si="28"/>
        <v>2</v>
      </c>
      <c r="AA170" s="38" t="str">
        <f t="shared" ca="1" si="29"/>
        <v/>
      </c>
      <c r="AB170" s="37" t="str">
        <f t="shared" ca="1" si="34"/>
        <v/>
      </c>
      <c r="AC170" s="25" t="str">
        <f t="shared" ca="1" si="30"/>
        <v/>
      </c>
      <c r="AD170" s="25" t="str">
        <f t="shared" ca="1" si="31"/>
        <v/>
      </c>
      <c r="AE170" s="25" t="str">
        <f t="shared" ca="1" si="32"/>
        <v/>
      </c>
      <c r="AF170" s="42" t="str">
        <f t="shared" ca="1" si="35"/>
        <v/>
      </c>
      <c r="AG170" s="38" t="str">
        <f t="shared" ca="1" si="33"/>
        <v/>
      </c>
    </row>
    <row r="171" spans="2:33" s="10" customFormat="1" ht="15" customHeight="1" x14ac:dyDescent="0.3">
      <c r="B171" s="9"/>
      <c r="C171" s="9"/>
      <c r="D171" s="9" t="s">
        <v>116</v>
      </c>
      <c r="E171" s="9"/>
      <c r="F171" s="9"/>
      <c r="G171" s="9"/>
      <c r="H171" s="9"/>
      <c r="I171" s="9"/>
      <c r="J171" s="9"/>
      <c r="L171" s="11">
        <v>669</v>
      </c>
      <c r="M171" s="31"/>
      <c r="N171" s="21"/>
      <c r="O171" s="21"/>
      <c r="P171" s="21"/>
      <c r="Q171" s="21"/>
      <c r="R171" s="21"/>
      <c r="S171" s="21"/>
      <c r="T171" s="21"/>
      <c r="U171" s="21"/>
      <c r="V171" s="21"/>
      <c r="W171" s="39">
        <f t="shared" ca="1" si="26"/>
        <v>0</v>
      </c>
      <c r="X171" s="39">
        <f t="shared" ca="1" si="27"/>
        <v>0</v>
      </c>
      <c r="Y171" s="38" t="str">
        <f>IF($Z172&gt;$Z171, IFERROR(MATCH($Z171, $Z172:$Z$175, 0)-1, ROW($Z$175)-ROW()), "")</f>
        <v/>
      </c>
      <c r="Z171" s="38">
        <f t="shared" si="28"/>
        <v>2</v>
      </c>
      <c r="AA171" s="38" t="str">
        <f t="shared" ca="1" si="29"/>
        <v/>
      </c>
      <c r="AB171" s="37" t="str">
        <f t="shared" ca="1" si="34"/>
        <v/>
      </c>
      <c r="AC171" s="25" t="str">
        <f t="shared" ca="1" si="30"/>
        <v/>
      </c>
      <c r="AD171" s="25" t="str">
        <f t="shared" ca="1" si="31"/>
        <v/>
      </c>
      <c r="AE171" s="25" t="str">
        <f t="shared" ca="1" si="32"/>
        <v/>
      </c>
      <c r="AF171" s="42" t="str">
        <f t="shared" ca="1" si="35"/>
        <v/>
      </c>
      <c r="AG171" s="38" t="str">
        <f t="shared" ca="1" si="33"/>
        <v/>
      </c>
    </row>
    <row r="172" spans="2:33" s="10" customFormat="1" ht="15" customHeight="1" x14ac:dyDescent="0.3">
      <c r="B172" s="9"/>
      <c r="C172" s="9" t="s">
        <v>117</v>
      </c>
      <c r="D172" s="9"/>
      <c r="E172" s="9"/>
      <c r="F172" s="9"/>
      <c r="G172" s="9"/>
      <c r="H172" s="9"/>
      <c r="I172" s="9"/>
      <c r="J172" s="9"/>
      <c r="L172" s="11" t="s">
        <v>139</v>
      </c>
      <c r="M172" s="29">
        <f>SUM($M$173:$M$175)</f>
        <v>0</v>
      </c>
      <c r="N172" s="21"/>
      <c r="O172" s="21"/>
      <c r="P172" s="21"/>
      <c r="Q172" s="21"/>
      <c r="R172" s="21"/>
      <c r="S172" s="21"/>
      <c r="T172" s="21"/>
      <c r="U172" s="21"/>
      <c r="V172" s="21"/>
      <c r="W172" s="39">
        <f t="shared" ca="1" si="26"/>
        <v>0</v>
      </c>
      <c r="X172" s="39">
        <f t="shared" ca="1" si="27"/>
        <v>0</v>
      </c>
      <c r="Y172" s="38">
        <f>IF($Z173&gt;$Z172, IFERROR(MATCH($Z172, $Z173:$Z$175, 0)-1, ROW($Z$175)-ROW()), "")</f>
        <v>3</v>
      </c>
      <c r="Z172" s="38">
        <f t="shared" si="28"/>
        <v>1</v>
      </c>
      <c r="AA172" s="38" t="str">
        <f t="shared" ca="1" si="29"/>
        <v/>
      </c>
      <c r="AB172" s="37" t="str">
        <f t="shared" ca="1" si="34"/>
        <v/>
      </c>
      <c r="AC172" s="25" t="str">
        <f t="shared" ca="1" si="30"/>
        <v/>
      </c>
      <c r="AD172" s="25" t="str">
        <f t="shared" ca="1" si="31"/>
        <v/>
      </c>
      <c r="AE172" s="25" t="str">
        <f t="shared" ca="1" si="32"/>
        <v/>
      </c>
      <c r="AF172" s="42" t="str">
        <f t="shared" ca="1" si="35"/>
        <v/>
      </c>
      <c r="AG172" s="38" t="str">
        <f t="shared" ca="1" si="33"/>
        <v/>
      </c>
    </row>
    <row r="173" spans="2:33" s="10" customFormat="1" ht="15" customHeight="1" x14ac:dyDescent="0.3">
      <c r="B173" s="9"/>
      <c r="C173" s="9"/>
      <c r="D173" s="9" t="s">
        <v>140</v>
      </c>
      <c r="E173" s="9"/>
      <c r="F173" s="9"/>
      <c r="G173" s="9"/>
      <c r="H173" s="9"/>
      <c r="I173" s="9"/>
      <c r="J173" s="9"/>
      <c r="L173" s="11" t="s">
        <v>138</v>
      </c>
      <c r="M173" s="31"/>
      <c r="N173" s="21"/>
      <c r="O173" s="21"/>
      <c r="P173" s="21"/>
      <c r="Q173" s="21"/>
      <c r="R173" s="21"/>
      <c r="S173" s="21"/>
      <c r="T173" s="21"/>
      <c r="U173" s="21"/>
      <c r="V173" s="21"/>
      <c r="W173" s="39">
        <f t="shared" ca="1" si="26"/>
        <v>0</v>
      </c>
      <c r="X173" s="39">
        <f t="shared" ca="1" si="27"/>
        <v>0</v>
      </c>
      <c r="Y173" s="38" t="str">
        <f>IF($Z174&gt;$Z173, IFERROR(MATCH($Z173, $Z174:$Z$175, 0)-1, ROW($Z$175)-ROW()), "")</f>
        <v/>
      </c>
      <c r="Z173" s="38">
        <f t="shared" si="28"/>
        <v>2</v>
      </c>
      <c r="AA173" s="38" t="str">
        <f t="shared" ca="1" si="29"/>
        <v/>
      </c>
      <c r="AB173" s="37" t="str">
        <f t="shared" ca="1" si="34"/>
        <v/>
      </c>
      <c r="AC173" s="25" t="str">
        <f t="shared" ca="1" si="30"/>
        <v/>
      </c>
      <c r="AD173" s="25" t="str">
        <f t="shared" ca="1" si="31"/>
        <v/>
      </c>
      <c r="AE173" s="25" t="str">
        <f t="shared" ca="1" si="32"/>
        <v/>
      </c>
      <c r="AF173" s="42" t="str">
        <f t="shared" ca="1" si="35"/>
        <v/>
      </c>
      <c r="AG173" s="38" t="str">
        <f t="shared" ca="1" si="33"/>
        <v/>
      </c>
    </row>
    <row r="174" spans="2:33" s="10" customFormat="1" ht="15" customHeight="1" x14ac:dyDescent="0.3">
      <c r="B174" s="9"/>
      <c r="C174" s="9"/>
      <c r="D174" s="9" t="s">
        <v>118</v>
      </c>
      <c r="E174" s="9"/>
      <c r="F174" s="9"/>
      <c r="G174" s="9"/>
      <c r="H174" s="9"/>
      <c r="I174" s="9"/>
      <c r="J174" s="9"/>
      <c r="L174" s="11">
        <v>691</v>
      </c>
      <c r="M174" s="31"/>
      <c r="N174" s="21"/>
      <c r="O174" s="21"/>
      <c r="P174" s="21"/>
      <c r="Q174" s="21"/>
      <c r="R174" s="21"/>
      <c r="S174" s="21"/>
      <c r="T174" s="21"/>
      <c r="U174" s="21"/>
      <c r="V174" s="21"/>
      <c r="W174" s="39">
        <f t="shared" ca="1" si="26"/>
        <v>0</v>
      </c>
      <c r="X174" s="39">
        <f t="shared" ca="1" si="27"/>
        <v>0</v>
      </c>
      <c r="Y174" s="38" t="str">
        <f>IF($Z175&gt;$Z174, IFERROR(MATCH($Z174, $Z175:$Z$175, 0)-1, ROW($Z$175)-ROW()), "")</f>
        <v/>
      </c>
      <c r="Z174" s="38">
        <f t="shared" si="28"/>
        <v>2</v>
      </c>
      <c r="AA174" s="38" t="str">
        <f t="shared" ca="1" si="29"/>
        <v/>
      </c>
      <c r="AB174" s="37" t="str">
        <f t="shared" ca="1" si="34"/>
        <v/>
      </c>
      <c r="AC174" s="25" t="str">
        <f t="shared" ca="1" si="30"/>
        <v/>
      </c>
      <c r="AD174" s="25" t="str">
        <f t="shared" ca="1" si="31"/>
        <v/>
      </c>
      <c r="AE174" s="25" t="str">
        <f t="shared" ca="1" si="32"/>
        <v/>
      </c>
      <c r="AF174" s="42" t="str">
        <f t="shared" ca="1" si="35"/>
        <v/>
      </c>
      <c r="AG174" s="38" t="str">
        <f t="shared" ca="1" si="33"/>
        <v/>
      </c>
    </row>
    <row r="175" spans="2:33" s="10" customFormat="1" ht="15" customHeight="1" x14ac:dyDescent="0.3">
      <c r="B175" s="9"/>
      <c r="C175" s="9"/>
      <c r="D175" s="9" t="s">
        <v>119</v>
      </c>
      <c r="E175" s="9"/>
      <c r="F175" s="9"/>
      <c r="G175" s="9"/>
      <c r="H175" s="9"/>
      <c r="I175" s="9"/>
      <c r="J175" s="9"/>
      <c r="L175" s="11">
        <v>693</v>
      </c>
      <c r="M175" s="31"/>
      <c r="N175" s="21"/>
      <c r="O175" s="21"/>
      <c r="P175" s="21"/>
      <c r="Q175" s="21"/>
      <c r="R175" s="21"/>
      <c r="S175" s="21"/>
      <c r="T175" s="21"/>
      <c r="U175" s="21"/>
      <c r="V175" s="21"/>
      <c r="W175" s="39">
        <f t="shared" ca="1" si="26"/>
        <v>0</v>
      </c>
      <c r="X175" s="39">
        <f t="shared" ca="1" si="27"/>
        <v>0</v>
      </c>
      <c r="Y175" s="38" t="str">
        <f>IF($Z176&gt;$Z175, IFERROR(MATCH($Z175, $Z$175:$Z176, 0)-1, ROW($Z$175)-ROW()), "")</f>
        <v/>
      </c>
      <c r="Z175" s="38">
        <f t="shared" si="28"/>
        <v>2</v>
      </c>
      <c r="AA175" s="38" t="str">
        <f t="shared" ca="1" si="29"/>
        <v/>
      </c>
      <c r="AB175" s="37" t="str">
        <f t="shared" ca="1" si="34"/>
        <v/>
      </c>
      <c r="AC175" s="25" t="str">
        <f t="shared" ca="1" si="30"/>
        <v/>
      </c>
      <c r="AD175" s="25" t="str">
        <f t="shared" ca="1" si="31"/>
        <v/>
      </c>
      <c r="AE175" s="25" t="str">
        <f t="shared" ca="1" si="32"/>
        <v/>
      </c>
      <c r="AF175" s="42" t="str">
        <f t="shared" ca="1" si="35"/>
        <v/>
      </c>
      <c r="AG175" s="38" t="str">
        <f t="shared" ca="1" si="33"/>
        <v/>
      </c>
    </row>
    <row r="176" spans="2:33" s="10" customFormat="1" ht="15" customHeight="1" x14ac:dyDescent="0.3">
      <c r="B176" s="9"/>
      <c r="C176" s="7"/>
      <c r="D176" s="7"/>
      <c r="E176" s="9"/>
      <c r="F176" s="9"/>
      <c r="G176" s="9"/>
      <c r="H176" s="9"/>
      <c r="I176" s="9"/>
      <c r="J176" s="9"/>
      <c r="L176" s="11"/>
      <c r="M176" s="116" t="str">
        <f ca="1">IF($AA$177&lt;&gt;0, Fout_blad, "")</f>
        <v/>
      </c>
      <c r="N176" s="21"/>
      <c r="O176" s="21"/>
      <c r="P176" s="21"/>
      <c r="Q176" s="21"/>
      <c r="R176" s="21"/>
      <c r="S176" s="21"/>
      <c r="T176" s="21"/>
      <c r="U176" s="21"/>
      <c r="V176" s="21"/>
      <c r="W176" s="39"/>
      <c r="X176" s="39" t="s">
        <v>367</v>
      </c>
      <c r="Y176" s="38"/>
      <c r="Z176" s="38"/>
      <c r="AA176" s="38" t="str">
        <f ca="1">_xlfn.TEXTJOIN(" &amp; ", TRUE, $AA$5:$AA$175)</f>
        <v/>
      </c>
      <c r="AB176" s="37"/>
      <c r="AC176" s="37"/>
      <c r="AD176" s="25"/>
      <c r="AE176" s="25"/>
      <c r="AF176" s="42"/>
      <c r="AG176"/>
    </row>
    <row r="177" spans="1:33" s="8" customFormat="1" ht="19.95" customHeight="1" x14ac:dyDescent="0.4">
      <c r="A177" s="12"/>
      <c r="B177" s="12" t="s">
        <v>363</v>
      </c>
      <c r="C177" s="12"/>
      <c r="D177" s="12"/>
      <c r="E177" s="12"/>
      <c r="F177" s="12"/>
      <c r="G177" s="12"/>
      <c r="H177" s="12"/>
      <c r="I177" s="12"/>
      <c r="J177" s="12"/>
      <c r="K177" s="12"/>
      <c r="L177" s="113"/>
      <c r="M177" s="30">
        <f>SUM($M$5,$M$18,$M$54,$M$92,$M$134,$M$143,$M$160,$M$172)</f>
        <v>0</v>
      </c>
      <c r="N177" s="23"/>
      <c r="O177" s="23"/>
      <c r="P177" s="23"/>
      <c r="Q177" s="23"/>
      <c r="R177" s="23"/>
      <c r="S177" s="23"/>
      <c r="T177" s="23"/>
      <c r="U177" s="23"/>
      <c r="V177" s="23"/>
      <c r="W177" s="39">
        <f>SUMIF($Z$5:$Z$175, 1, $M$5:$M$175)</f>
        <v>0</v>
      </c>
      <c r="X177" s="39"/>
      <c r="Y177" s="38"/>
      <c r="Z177" s="38"/>
      <c r="AA177" s="38">
        <f ca="1">COUNT($AA$5:$AA$175)</f>
        <v>0</v>
      </c>
      <c r="AB177" s="40"/>
      <c r="AC177" s="38">
        <f ca="1">COUNT($AC$5:$AC$175)</f>
        <v>0</v>
      </c>
      <c r="AD177" s="43"/>
      <c r="AE177" s="38">
        <f ca="1">COUNT($AE$5:$AE$175)</f>
        <v>0</v>
      </c>
      <c r="AF177" s="43"/>
      <c r="AG177" s="27"/>
    </row>
    <row r="179" spans="1:33" ht="15" customHeight="1" x14ac:dyDescent="0.4">
      <c r="M179" s="44"/>
    </row>
  </sheetData>
  <sheetProtection algorithmName="SHA-512" hashValue="8x6euF7QUoB14N0HM9UEHCx6JB4U3djdmNiobcjzYcVtM6BjXdKoUJP1d0ViPkY0p/dZBVEp9m741GlwTVjhHg==" saltValue="JFXHiCcwLqzwgB9y7mwkdA==" spinCount="100000" sheet="1" objects="1" scenarios="1" selectLockedCells="1"/>
  <mergeCells count="2">
    <mergeCell ref="D53:K53"/>
    <mergeCell ref="M2:U2"/>
  </mergeCells>
  <conditionalFormatting sqref="B5:U52 B54:U175 B53:D53 L53:U53">
    <cfRule type="expression" dxfId="37" priority="17">
      <formula>$Z5=1</formula>
    </cfRule>
  </conditionalFormatting>
  <conditionalFormatting sqref="C5:T52 C54:T175 C53:D53 L53:T53">
    <cfRule type="expression" dxfId="36" priority="18">
      <formula>$Z5=2</formula>
    </cfRule>
  </conditionalFormatting>
  <conditionalFormatting sqref="D5:S52 D54:S175 D53 L53:S53">
    <cfRule type="expression" dxfId="35" priority="19">
      <formula>$Z5=3</formula>
    </cfRule>
  </conditionalFormatting>
  <conditionalFormatting sqref="E5:R52 E54:R175 L53:R53">
    <cfRule type="expression" dxfId="34" priority="20">
      <formula>$Z5=4</formula>
    </cfRule>
  </conditionalFormatting>
  <conditionalFormatting sqref="F5:Q52 F54:Q175 L53:Q53">
    <cfRule type="expression" dxfId="33" priority="21">
      <formula>$Z5=5</formula>
    </cfRule>
  </conditionalFormatting>
  <conditionalFormatting sqref="G5:P52 G54:P175 L53:P53">
    <cfRule type="expression" dxfId="32" priority="22">
      <formula>$Z5=6</formula>
    </cfRule>
  </conditionalFormatting>
  <conditionalFormatting sqref="H5:O52 H54:O175 L53:O53">
    <cfRule type="expression" dxfId="31" priority="23">
      <formula>$Z5=7</formula>
    </cfRule>
  </conditionalFormatting>
  <conditionalFormatting sqref="I5:N52 I54:N175 L53:N53">
    <cfRule type="expression" dxfId="30" priority="24">
      <formula>$Z5=8</formula>
    </cfRule>
  </conditionalFormatting>
  <conditionalFormatting sqref="AG5:AG175">
    <cfRule type="expression" dxfId="29" priority="9">
      <formula>$AB5&lt;&gt;""</formula>
    </cfRule>
    <cfRule type="expression" dxfId="28" priority="10">
      <formula>$AF5&lt;&gt;""</formula>
    </cfRule>
    <cfRule type="expression" dxfId="27" priority="11">
      <formula>$AD5&lt;&gt;""</formula>
    </cfRule>
  </conditionalFormatting>
  <conditionalFormatting sqref="M177">
    <cfRule type="expression" dxfId="26" priority="12">
      <formula>$AA$177&lt;&gt;0</formula>
    </cfRule>
  </conditionalFormatting>
  <conditionalFormatting sqref="M5:M175">
    <cfRule type="expression" dxfId="25" priority="13">
      <formula>$AB5&lt;&gt;""</formula>
    </cfRule>
    <cfRule type="expression" dxfId="24" priority="14">
      <formula>$AF5&lt;&gt;""</formula>
    </cfRule>
    <cfRule type="containsBlanks" dxfId="23" priority="15">
      <formula>LEN(TRIM(M5))=0</formula>
    </cfRule>
    <cfRule type="expression" dxfId="22" priority="16">
      <formula>_xlfn.ISFORMULA($M5)=FALSE</formula>
    </cfRule>
  </conditionalFormatting>
  <pageMargins left="0.70866141732283472" right="0.70866141732283472" top="0.74803149606299213" bottom="0.74803149606299213" header="0.31496062992125984" footer="0.31496062992125984"/>
  <pageSetup paperSize="9" scale="61" fitToHeight="0" orientation="portrait" r:id="rId1"/>
  <headerFooter>
    <oddHeader>&amp;L&amp;G&amp;R&amp;A</oddHeader>
    <oddFooter>Pagina &amp;P van &amp;N</oddFooter>
  </headerFooter>
  <ignoredErrors>
    <ignoredError sqref="L43 L134 L143 L160:L161 L172:L173 L54:L56 L92 L66 L61 L5 L18" numberStoredAsText="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A5EFA-0E8E-4290-9230-D82BACA1EE7B}">
  <sheetPr>
    <pageSetUpPr fitToPage="1"/>
  </sheetPr>
  <dimension ref="A1:AG103"/>
  <sheetViews>
    <sheetView showGridLines="0" zoomScaleNormal="100" workbookViewId="0">
      <pane ySplit="4" topLeftCell="A5" activePane="bottomLeft" state="frozen"/>
      <selection pane="bottomLeft" activeCell="M5" sqref="M5"/>
    </sheetView>
  </sheetViews>
  <sheetFormatPr defaultRowHeight="15" customHeight="1" x14ac:dyDescent="0.4"/>
  <cols>
    <col min="1" max="1" width="2.33203125" customWidth="1"/>
    <col min="2" max="2" width="1.109375" style="2" customWidth="1"/>
    <col min="3" max="3" width="1.109375" style="3" customWidth="1"/>
    <col min="4" max="4" width="1.109375" style="4" customWidth="1"/>
    <col min="5" max="9" width="1.109375" style="5" customWidth="1"/>
    <col min="10" max="10" width="40.6640625" style="5" customWidth="1"/>
    <col min="11" max="11" width="40.6640625" customWidth="1"/>
    <col min="12" max="12" width="10" style="6" customWidth="1"/>
    <col min="13" max="13" width="28.5546875" style="28" customWidth="1"/>
    <col min="14" max="21" width="1.109375" style="20" customWidth="1"/>
    <col min="22" max="22" width="2.33203125" style="20" customWidth="1"/>
    <col min="23" max="27" width="9.109375" style="38" hidden="1" customWidth="1"/>
    <col min="28" max="29" width="10.88671875" style="36" hidden="1" customWidth="1"/>
    <col min="30" max="32" width="9" style="38" hidden="1" customWidth="1"/>
    <col min="33" max="33" width="9.109375" style="20" customWidth="1"/>
  </cols>
  <sheetData>
    <row r="1" spans="1:33" ht="19.5" customHeight="1" x14ac:dyDescent="0.3">
      <c r="B1" s="78"/>
      <c r="C1" s="78"/>
      <c r="D1" s="78"/>
      <c r="E1" s="78"/>
      <c r="F1" s="78"/>
      <c r="G1" s="78"/>
      <c r="H1" s="78"/>
      <c r="I1" s="78"/>
      <c r="J1" s="78"/>
      <c r="U1" s="66"/>
    </row>
    <row r="2" spans="1:33" s="80" customFormat="1" ht="24" customHeight="1" x14ac:dyDescent="0.3">
      <c r="B2" s="81" t="str">
        <f>Naam_vereniging</f>
        <v/>
      </c>
      <c r="C2" s="79"/>
      <c r="D2" s="79"/>
      <c r="E2" s="81"/>
      <c r="F2" s="81"/>
      <c r="G2" s="81"/>
      <c r="H2" s="81"/>
      <c r="I2" s="81"/>
      <c r="J2" s="81"/>
      <c r="L2" s="82"/>
      <c r="M2" s="126" t="str">
        <f>"Begroting "&amp;Verslagjaar</f>
        <v>Begroting 2022–2025</v>
      </c>
      <c r="N2" s="126"/>
      <c r="O2" s="126"/>
      <c r="P2" s="126"/>
      <c r="Q2" s="126"/>
      <c r="R2" s="126"/>
      <c r="S2" s="126"/>
      <c r="T2" s="126"/>
      <c r="U2" s="126"/>
      <c r="V2" s="83"/>
      <c r="AB2" s="84"/>
      <c r="AC2" s="84"/>
      <c r="AG2" s="83"/>
    </row>
    <row r="3" spans="1:33" s="65" customFormat="1" ht="19.5" customHeight="1" x14ac:dyDescent="0.3">
      <c r="B3" s="69"/>
      <c r="C3" s="70"/>
      <c r="D3" s="71"/>
      <c r="E3" s="72"/>
      <c r="F3" s="72"/>
      <c r="G3" s="72"/>
      <c r="H3" s="72"/>
      <c r="I3" s="72"/>
      <c r="J3" s="72"/>
      <c r="L3" s="73"/>
      <c r="M3" s="115" t="str">
        <f>IF($AA$177&lt;&gt;0, IF($AA$177=1, IFERROR(Fout_met_rij_enkel&amp;$AA$176, Fout_blad), IF($AA$177&gt;1, IFERROR($AA$177&amp;Fout_met_rij_meer&amp;$AA$176, Fout_blad), "")), "")</f>
        <v/>
      </c>
      <c r="N3" s="74"/>
      <c r="O3" s="74"/>
      <c r="P3" s="74"/>
      <c r="Q3" s="74"/>
      <c r="R3" s="74"/>
      <c r="S3" s="74"/>
      <c r="T3" s="74"/>
      <c r="U3" s="74"/>
      <c r="V3" s="74"/>
      <c r="W3" s="75"/>
      <c r="X3" s="75"/>
      <c r="Y3" s="75"/>
      <c r="Z3" s="75"/>
      <c r="AA3" s="75"/>
      <c r="AB3" s="76"/>
      <c r="AC3" s="76"/>
      <c r="AD3" s="75"/>
      <c r="AE3" s="75"/>
      <c r="AF3" s="75"/>
      <c r="AG3" s="74"/>
    </row>
    <row r="4" spans="1:33" s="19" customFormat="1" ht="19.95" customHeight="1" x14ac:dyDescent="0.4">
      <c r="A4" s="13"/>
      <c r="B4" s="14" t="s">
        <v>141</v>
      </c>
      <c r="C4" s="15"/>
      <c r="D4" s="16"/>
      <c r="E4" s="16"/>
      <c r="F4" s="16"/>
      <c r="G4" s="16"/>
      <c r="H4" s="16"/>
      <c r="I4" s="16"/>
      <c r="J4" s="16"/>
      <c r="K4" s="13"/>
      <c r="L4" s="16" t="s">
        <v>2</v>
      </c>
      <c r="M4" s="17" t="s">
        <v>1</v>
      </c>
      <c r="N4" s="18"/>
      <c r="O4" s="18"/>
      <c r="P4" s="18"/>
      <c r="Q4" s="18"/>
      <c r="R4" s="18"/>
      <c r="S4" s="18"/>
      <c r="T4" s="18"/>
      <c r="U4" s="18"/>
      <c r="V4" s="18"/>
      <c r="W4" s="39" t="s">
        <v>30</v>
      </c>
      <c r="X4" s="39" t="s">
        <v>27</v>
      </c>
      <c r="Y4" s="38" t="s">
        <v>31</v>
      </c>
      <c r="Z4" s="38" t="s">
        <v>28</v>
      </c>
      <c r="AA4" s="38" t="s">
        <v>33</v>
      </c>
      <c r="AB4" s="40" t="s">
        <v>29</v>
      </c>
      <c r="AC4" s="40" t="s">
        <v>35</v>
      </c>
      <c r="AD4" s="41" t="s">
        <v>34</v>
      </c>
      <c r="AE4" s="41" t="s">
        <v>36</v>
      </c>
      <c r="AF4" s="41" t="s">
        <v>32</v>
      </c>
    </row>
    <row r="5" spans="1:33" s="25" customFormat="1" ht="15" customHeight="1" x14ac:dyDescent="0.3">
      <c r="B5" s="45"/>
      <c r="C5" s="45" t="s">
        <v>142</v>
      </c>
      <c r="D5" s="45"/>
      <c r="E5" s="45"/>
      <c r="F5" s="45"/>
      <c r="G5" s="45"/>
      <c r="H5" s="45"/>
      <c r="I5" s="45"/>
      <c r="J5" s="45"/>
      <c r="K5" s="46"/>
      <c r="L5" s="47" t="s">
        <v>187</v>
      </c>
      <c r="M5" s="48">
        <f>SUM($M$6:$M$8)</f>
        <v>0</v>
      </c>
      <c r="N5" s="49"/>
      <c r="O5" s="49"/>
      <c r="P5" s="49"/>
      <c r="Q5" s="49"/>
      <c r="R5" s="49"/>
      <c r="S5" s="49"/>
      <c r="T5" s="26"/>
      <c r="U5" s="26"/>
      <c r="V5" s="26"/>
      <c r="W5" s="39">
        <f ca="1">IF($Y5&lt;&gt;"", SUMIF(OFFSET($Z5, 1, 0, $Y5), $Z5+1, OFFSET($M5, 1, 0, $Y5)), $M5)</f>
        <v>0</v>
      </c>
      <c r="X5" s="39">
        <f ca="1">IF($W5&lt;&gt;0, $W5, $M5)</f>
        <v>0</v>
      </c>
      <c r="Y5" s="38">
        <f>IF($Z6&gt;$Z5, IFERROR(MATCH($Z5, $Z6:$Z$99, 0)-1, ROW($Z$99)-ROW()), "")</f>
        <v>3</v>
      </c>
      <c r="Z5" s="38">
        <f>IF(C5&lt;&gt;"",1,IF(D5&lt;&gt;"",2,IF(E5&lt;&gt;"",3,IF(F5&lt;&gt;"",4,IF(G5&lt;&gt;"",5,IF(H5&lt;&gt;"",6,IF(I5&lt;&gt;"",7,IF(J5&lt;&gt;"",8))))))))</f>
        <v>1</v>
      </c>
      <c r="AA5" s="38" t="str">
        <f ca="1">IF($AB5&lt;&gt;"", ROW(), "")</f>
        <v/>
      </c>
      <c r="AB5" s="37" t="str">
        <f t="shared" ref="AB5:AB36" ca="1" si="0">IF(ISTEXT($M5), IFERROR(IF(SEARCH(".", $M5)&lt;&gt;0, Fout_punt),Fout_geen_getal), IF($M5&lt;&gt;$X5, Fout_som&amp;TEXT($X5,"# ##0,00 €"), ""))</f>
        <v/>
      </c>
      <c r="AC5" s="25" t="str">
        <f ca="1">IF($AD5&lt;&gt;"", ROW(), "")</f>
        <v/>
      </c>
      <c r="AD5" s="25" t="str">
        <f ca="1">IF($W5&lt;&gt;$X5, Info_lege_velden, "")</f>
        <v/>
      </c>
      <c r="AE5" s="25" t="str">
        <f ca="1">IF($AF5&lt;&gt;"", ROW(), "")</f>
        <v/>
      </c>
      <c r="AF5" s="42" t="str">
        <f t="shared" ref="AF5:AF36" ca="1" si="1">IF($Y5&lt;&gt;"", IF(SUMIF(OFFSET($Z5, 1, 0, $Y5), "&gt;"&amp;$Z5, OFFSET($AA5, 1, 0, $Y5))&lt;&gt;0, IFERROR(Waarschuwing_1&amp;_xlfn.TEXTJOIN(" &amp; ", TRUE, OFFSET($AA5,1,0,$Y5))&amp;Waarschuwing_2, Waarschuwing_legacy), ""), "")</f>
        <v/>
      </c>
      <c r="AG5" s="38" t="str">
        <f ca="1">IF($AB5&lt;&gt;"", $AB5, IF($AD5&lt;&gt;"", $AD5, IF($AF5&lt;&gt;"", $AF5, "")))</f>
        <v/>
      </c>
    </row>
    <row r="6" spans="1:33" s="25" customFormat="1" ht="15" customHeight="1" x14ac:dyDescent="0.3">
      <c r="B6" s="24"/>
      <c r="C6" s="24"/>
      <c r="D6" s="24" t="s">
        <v>143</v>
      </c>
      <c r="E6" s="24"/>
      <c r="F6" s="24"/>
      <c r="G6" s="24"/>
      <c r="H6" s="24"/>
      <c r="I6" s="24"/>
      <c r="J6" s="24"/>
      <c r="L6" s="11" t="s">
        <v>188</v>
      </c>
      <c r="M6" s="31"/>
      <c r="N6" s="22"/>
      <c r="O6" s="22"/>
      <c r="P6" s="22"/>
      <c r="Q6" s="22"/>
      <c r="R6" s="22"/>
      <c r="S6" s="26"/>
      <c r="T6" s="26"/>
      <c r="U6" s="26"/>
      <c r="V6" s="26"/>
      <c r="W6" s="39">
        <f t="shared" ref="W6:W69" ca="1" si="2">IF($Y6&lt;&gt;"", SUMIF(OFFSET($Z6, 1, 0, $Y6), $Z6+1, OFFSET($M6, 1, 0, $Y6)), $M6)</f>
        <v>0</v>
      </c>
      <c r="X6" s="39">
        <f t="shared" ref="X6:X69" ca="1" si="3">IF($W6&lt;&gt;0, $W6, $M6)</f>
        <v>0</v>
      </c>
      <c r="Y6" s="38" t="str">
        <f>IF($Z7&gt;$Z6, IFERROR(MATCH($Z6, $Z7:$Z$99, 0)-1, ROW($Z$99)-ROW()), "")</f>
        <v/>
      </c>
      <c r="Z6" s="38">
        <f t="shared" ref="Z6:Z69" si="4">IF(C6&lt;&gt;"",1,IF(D6&lt;&gt;"",2,IF(E6&lt;&gt;"",3,IF(F6&lt;&gt;"",4,IF(G6&lt;&gt;"",5,IF(H6&lt;&gt;"",6,IF(I6&lt;&gt;"",7,IF(J6&lt;&gt;"",8))))))))</f>
        <v>2</v>
      </c>
      <c r="AA6" s="38" t="str">
        <f t="shared" ref="AA6:AA69" ca="1" si="5">IF($AB6&lt;&gt;"", ROW(), "")</f>
        <v/>
      </c>
      <c r="AB6" s="37" t="str">
        <f t="shared" ca="1" si="0"/>
        <v/>
      </c>
      <c r="AC6" s="25" t="str">
        <f t="shared" ref="AC6:AC69" ca="1" si="6">IF($AD6&lt;&gt;"", ROW(), "")</f>
        <v/>
      </c>
      <c r="AD6" s="25" t="str">
        <f t="shared" ref="AD6:AD69" ca="1" si="7">IF($W6&lt;&gt;$X6, Info_lege_velden, "")</f>
        <v/>
      </c>
      <c r="AE6" s="25" t="str">
        <f t="shared" ref="AE6:AE69" ca="1" si="8">IF($AF6&lt;&gt;"", ROW(), "")</f>
        <v/>
      </c>
      <c r="AF6" s="42" t="str">
        <f t="shared" ca="1" si="1"/>
        <v/>
      </c>
      <c r="AG6" s="38" t="str">
        <f t="shared" ref="AG6:AG69" ca="1" si="9">IF($AB6&lt;&gt;"", $AB6, IF($AD6&lt;&gt;"", $AD6, IF($AF6&lt;&gt;"", $AF6, "")))</f>
        <v/>
      </c>
    </row>
    <row r="7" spans="1:33" s="10" customFormat="1" ht="15" customHeight="1" x14ac:dyDescent="0.3">
      <c r="B7" s="9"/>
      <c r="C7" s="9"/>
      <c r="D7" s="24" t="s">
        <v>71</v>
      </c>
      <c r="E7" s="24"/>
      <c r="F7" s="24"/>
      <c r="G7" s="24"/>
      <c r="H7" s="24"/>
      <c r="I7" s="24"/>
      <c r="J7" s="24"/>
      <c r="K7" s="25"/>
      <c r="L7" s="11" t="s">
        <v>189</v>
      </c>
      <c r="M7" s="50"/>
      <c r="N7" s="22"/>
      <c r="O7" s="22"/>
      <c r="P7" s="22"/>
      <c r="Q7" s="22"/>
      <c r="R7" s="22"/>
      <c r="S7" s="22"/>
      <c r="T7" s="21"/>
      <c r="U7" s="21"/>
      <c r="V7" s="21"/>
      <c r="W7" s="39">
        <f t="shared" ca="1" si="2"/>
        <v>0</v>
      </c>
      <c r="X7" s="39">
        <f t="shared" ca="1" si="3"/>
        <v>0</v>
      </c>
      <c r="Y7" s="38" t="str">
        <f>IF($Z8&gt;$Z7, IFERROR(MATCH($Z7, $Z8:$Z$99, 0)-1, ROW($Z$99)-ROW()), "")</f>
        <v/>
      </c>
      <c r="Z7" s="38">
        <f t="shared" si="4"/>
        <v>2</v>
      </c>
      <c r="AA7" s="38" t="str">
        <f t="shared" ca="1" si="5"/>
        <v/>
      </c>
      <c r="AB7" s="37" t="str">
        <f t="shared" ca="1" si="0"/>
        <v/>
      </c>
      <c r="AC7" s="25" t="str">
        <f t="shared" ca="1" si="6"/>
        <v/>
      </c>
      <c r="AD7" s="25" t="str">
        <f t="shared" ca="1" si="7"/>
        <v/>
      </c>
      <c r="AE7" s="25" t="str">
        <f t="shared" ca="1" si="8"/>
        <v/>
      </c>
      <c r="AF7" s="42" t="str">
        <f t="shared" ca="1" si="1"/>
        <v/>
      </c>
      <c r="AG7" s="38" t="str">
        <f t="shared" ca="1" si="9"/>
        <v/>
      </c>
    </row>
    <row r="8" spans="1:33" s="10" customFormat="1" ht="15" customHeight="1" x14ac:dyDescent="0.3">
      <c r="B8" s="9"/>
      <c r="C8" s="9"/>
      <c r="D8" s="24" t="s">
        <v>144</v>
      </c>
      <c r="E8" s="24"/>
      <c r="F8" s="24"/>
      <c r="G8" s="24"/>
      <c r="H8" s="24"/>
      <c r="I8" s="24"/>
      <c r="J8" s="24"/>
      <c r="K8" s="25"/>
      <c r="L8" s="11" t="s">
        <v>190</v>
      </c>
      <c r="M8" s="31"/>
      <c r="N8" s="22"/>
      <c r="O8" s="22"/>
      <c r="P8" s="22"/>
      <c r="Q8" s="22"/>
      <c r="R8" s="22"/>
      <c r="S8" s="22"/>
      <c r="T8" s="21"/>
      <c r="U8" s="21"/>
      <c r="V8" s="21"/>
      <c r="W8" s="39">
        <f t="shared" ca="1" si="2"/>
        <v>0</v>
      </c>
      <c r="X8" s="39">
        <f t="shared" ca="1" si="3"/>
        <v>0</v>
      </c>
      <c r="Y8" s="38" t="str">
        <f>IF($Z9&gt;$Z8, IFERROR(MATCH($Z8, $Z9:$Z$99, 0)-1, ROW($Z$99)-ROW()), "")</f>
        <v/>
      </c>
      <c r="Z8" s="38">
        <f t="shared" si="4"/>
        <v>2</v>
      </c>
      <c r="AA8" s="38" t="str">
        <f t="shared" ca="1" si="5"/>
        <v/>
      </c>
      <c r="AB8" s="37" t="str">
        <f t="shared" ca="1" si="0"/>
        <v/>
      </c>
      <c r="AC8" s="25" t="str">
        <f t="shared" ca="1" si="6"/>
        <v/>
      </c>
      <c r="AD8" s="25" t="str">
        <f t="shared" ca="1" si="7"/>
        <v/>
      </c>
      <c r="AE8" s="25" t="str">
        <f t="shared" ca="1" si="8"/>
        <v/>
      </c>
      <c r="AF8" s="42" t="str">
        <f t="shared" ca="1" si="1"/>
        <v/>
      </c>
      <c r="AG8" s="38" t="str">
        <f t="shared" ca="1" si="9"/>
        <v/>
      </c>
    </row>
    <row r="9" spans="1:33" s="10" customFormat="1" ht="15" customHeight="1" x14ac:dyDescent="0.3">
      <c r="B9" s="9"/>
      <c r="C9" s="9" t="s">
        <v>145</v>
      </c>
      <c r="D9" s="24"/>
      <c r="E9" s="24"/>
      <c r="F9" s="24"/>
      <c r="G9" s="24"/>
      <c r="H9" s="24"/>
      <c r="I9" s="24"/>
      <c r="J9" s="24"/>
      <c r="K9" s="25"/>
      <c r="L9" s="11" t="s">
        <v>191</v>
      </c>
      <c r="M9" s="29">
        <f>SUM($M$10:$M$13)</f>
        <v>0</v>
      </c>
      <c r="N9" s="22"/>
      <c r="O9" s="22"/>
      <c r="P9" s="22"/>
      <c r="Q9" s="22"/>
      <c r="R9" s="22"/>
      <c r="S9" s="22"/>
      <c r="T9" s="21"/>
      <c r="U9" s="21"/>
      <c r="V9" s="21"/>
      <c r="W9" s="39">
        <f t="shared" ca="1" si="2"/>
        <v>0</v>
      </c>
      <c r="X9" s="39">
        <f t="shared" ca="1" si="3"/>
        <v>0</v>
      </c>
      <c r="Y9" s="38">
        <f>IF($Z10&gt;$Z9, IFERROR(MATCH($Z9, $Z10:$Z$99, 0)-1, ROW($Z$99)-ROW()), "")</f>
        <v>6</v>
      </c>
      <c r="Z9" s="38">
        <f t="shared" si="4"/>
        <v>1</v>
      </c>
      <c r="AA9" s="38" t="str">
        <f t="shared" ca="1" si="5"/>
        <v/>
      </c>
      <c r="AB9" s="37" t="str">
        <f t="shared" ca="1" si="0"/>
        <v/>
      </c>
      <c r="AC9" s="25" t="str">
        <f t="shared" ca="1" si="6"/>
        <v/>
      </c>
      <c r="AD9" s="25" t="str">
        <f t="shared" ca="1" si="7"/>
        <v/>
      </c>
      <c r="AE9" s="25" t="str">
        <f t="shared" ca="1" si="8"/>
        <v/>
      </c>
      <c r="AF9" s="42" t="str">
        <f t="shared" ca="1" si="1"/>
        <v/>
      </c>
      <c r="AG9" s="38" t="str">
        <f t="shared" ca="1" si="9"/>
        <v/>
      </c>
    </row>
    <row r="10" spans="1:33" s="10" customFormat="1" ht="15" customHeight="1" x14ac:dyDescent="0.3">
      <c r="B10" s="9"/>
      <c r="C10" s="9"/>
      <c r="D10" s="9" t="s">
        <v>146</v>
      </c>
      <c r="E10" s="24"/>
      <c r="F10" s="24"/>
      <c r="G10" s="24"/>
      <c r="H10" s="24"/>
      <c r="I10" s="24"/>
      <c r="J10" s="24"/>
      <c r="K10" s="25"/>
      <c r="L10" s="11" t="s">
        <v>192</v>
      </c>
      <c r="M10" s="31"/>
      <c r="N10" s="22"/>
      <c r="O10" s="22"/>
      <c r="P10" s="22"/>
      <c r="Q10" s="22"/>
      <c r="R10" s="22"/>
      <c r="S10" s="22"/>
      <c r="T10" s="22"/>
      <c r="U10" s="21"/>
      <c r="V10" s="21"/>
      <c r="W10" s="39">
        <f t="shared" ca="1" si="2"/>
        <v>0</v>
      </c>
      <c r="X10" s="39">
        <f t="shared" ca="1" si="3"/>
        <v>0</v>
      </c>
      <c r="Y10" s="38" t="str">
        <f>IF($Z11&gt;$Z10, IFERROR(MATCH($Z10, $Z11:$Z$99, 0)-1, ROW($Z$99)-ROW()), "")</f>
        <v/>
      </c>
      <c r="Z10" s="38">
        <f t="shared" si="4"/>
        <v>2</v>
      </c>
      <c r="AA10" s="38" t="str">
        <f t="shared" ca="1" si="5"/>
        <v/>
      </c>
      <c r="AB10" s="37" t="str">
        <f t="shared" ca="1" si="0"/>
        <v/>
      </c>
      <c r="AC10" s="25" t="str">
        <f t="shared" ca="1" si="6"/>
        <v/>
      </c>
      <c r="AD10" s="25" t="str">
        <f t="shared" ca="1" si="7"/>
        <v/>
      </c>
      <c r="AE10" s="25" t="str">
        <f t="shared" ca="1" si="8"/>
        <v/>
      </c>
      <c r="AF10" s="42" t="str">
        <f t="shared" ca="1" si="1"/>
        <v/>
      </c>
      <c r="AG10" s="38" t="str">
        <f t="shared" ca="1" si="9"/>
        <v/>
      </c>
    </row>
    <row r="11" spans="1:33" s="10" customFormat="1" ht="15" customHeight="1" x14ac:dyDescent="0.3">
      <c r="B11" s="9"/>
      <c r="C11" s="9"/>
      <c r="D11" s="25" t="s">
        <v>147</v>
      </c>
      <c r="E11" s="25"/>
      <c r="F11" s="25"/>
      <c r="G11" s="25"/>
      <c r="H11" s="25"/>
      <c r="I11" s="25"/>
      <c r="J11" s="25"/>
      <c r="K11" s="25"/>
      <c r="L11" s="11" t="s">
        <v>193</v>
      </c>
      <c r="M11" s="31"/>
      <c r="N11" s="26"/>
      <c r="O11" s="26"/>
      <c r="P11" s="26"/>
      <c r="Q11" s="26"/>
      <c r="R11" s="26"/>
      <c r="S11" s="26"/>
      <c r="T11" s="21"/>
      <c r="U11" s="21"/>
      <c r="V11" s="21"/>
      <c r="W11" s="39">
        <f t="shared" ca="1" si="2"/>
        <v>0</v>
      </c>
      <c r="X11" s="39">
        <f t="shared" ca="1" si="3"/>
        <v>0</v>
      </c>
      <c r="Y11" s="38" t="str">
        <f>IF($Z12&gt;$Z11, IFERROR(MATCH($Z11, $Z12:$Z$99, 0)-1, ROW($Z$99)-ROW()), "")</f>
        <v/>
      </c>
      <c r="Z11" s="38">
        <f t="shared" si="4"/>
        <v>2</v>
      </c>
      <c r="AA11" s="38" t="str">
        <f t="shared" ca="1" si="5"/>
        <v/>
      </c>
      <c r="AB11" s="37" t="str">
        <f t="shared" ca="1" si="0"/>
        <v/>
      </c>
      <c r="AC11" s="25" t="str">
        <f t="shared" ca="1" si="6"/>
        <v/>
      </c>
      <c r="AD11" s="25" t="str">
        <f t="shared" ca="1" si="7"/>
        <v/>
      </c>
      <c r="AE11" s="25" t="str">
        <f t="shared" ca="1" si="8"/>
        <v/>
      </c>
      <c r="AF11" s="42" t="str">
        <f t="shared" ca="1" si="1"/>
        <v/>
      </c>
      <c r="AG11" s="38" t="str">
        <f t="shared" ca="1" si="9"/>
        <v/>
      </c>
    </row>
    <row r="12" spans="1:33" s="10" customFormat="1" ht="15" customHeight="1" x14ac:dyDescent="0.3">
      <c r="B12" s="9"/>
      <c r="C12" s="9"/>
      <c r="D12" s="25" t="s">
        <v>148</v>
      </c>
      <c r="E12" s="25"/>
      <c r="F12" s="25"/>
      <c r="G12" s="25"/>
      <c r="H12" s="25"/>
      <c r="I12" s="25"/>
      <c r="J12" s="25"/>
      <c r="K12" s="25"/>
      <c r="L12" s="11" t="s">
        <v>194</v>
      </c>
      <c r="M12" s="31"/>
      <c r="N12" s="26"/>
      <c r="O12" s="26"/>
      <c r="P12" s="26"/>
      <c r="Q12" s="26"/>
      <c r="R12" s="26"/>
      <c r="S12" s="26"/>
      <c r="T12" s="21"/>
      <c r="U12" s="21"/>
      <c r="V12" s="21"/>
      <c r="W12" s="39">
        <f t="shared" ca="1" si="2"/>
        <v>0</v>
      </c>
      <c r="X12" s="39">
        <f t="shared" ca="1" si="3"/>
        <v>0</v>
      </c>
      <c r="Y12" s="38" t="str">
        <f>IF($Z13&gt;$Z12, IFERROR(MATCH($Z12, $Z13:$Z$99, 0)-1, ROW($Z$99)-ROW()), "")</f>
        <v/>
      </c>
      <c r="Z12" s="38">
        <f t="shared" si="4"/>
        <v>2</v>
      </c>
      <c r="AA12" s="38" t="str">
        <f t="shared" ca="1" si="5"/>
        <v/>
      </c>
      <c r="AB12" s="37" t="str">
        <f t="shared" ca="1" si="0"/>
        <v/>
      </c>
      <c r="AC12" s="25" t="str">
        <f t="shared" ca="1" si="6"/>
        <v/>
      </c>
      <c r="AD12" s="25" t="str">
        <f t="shared" ca="1" si="7"/>
        <v/>
      </c>
      <c r="AE12" s="25" t="str">
        <f t="shared" ca="1" si="8"/>
        <v/>
      </c>
      <c r="AF12" s="42" t="str">
        <f t="shared" ca="1" si="1"/>
        <v/>
      </c>
      <c r="AG12" s="38" t="str">
        <f t="shared" ca="1" si="9"/>
        <v/>
      </c>
    </row>
    <row r="13" spans="1:33" s="10" customFormat="1" ht="15" customHeight="1" x14ac:dyDescent="0.3">
      <c r="B13" s="9"/>
      <c r="C13" s="9"/>
      <c r="D13" s="25" t="s">
        <v>149</v>
      </c>
      <c r="E13" s="25"/>
      <c r="F13" s="25"/>
      <c r="G13" s="25"/>
      <c r="H13" s="25"/>
      <c r="I13" s="25"/>
      <c r="J13" s="25"/>
      <c r="K13" s="25"/>
      <c r="L13" s="11" t="s">
        <v>195</v>
      </c>
      <c r="M13" s="31">
        <f>SUM($M$14:$M$15)</f>
        <v>0</v>
      </c>
      <c r="N13" s="26"/>
      <c r="O13" s="26"/>
      <c r="P13" s="26"/>
      <c r="Q13" s="26"/>
      <c r="R13" s="26"/>
      <c r="S13" s="26"/>
      <c r="T13" s="21"/>
      <c r="U13" s="21"/>
      <c r="V13" s="21"/>
      <c r="W13" s="39">
        <f t="shared" ca="1" si="2"/>
        <v>0</v>
      </c>
      <c r="X13" s="39">
        <f t="shared" ca="1" si="3"/>
        <v>0</v>
      </c>
      <c r="Y13" s="38">
        <f>IF($Z14&gt;$Z13, IFERROR(MATCH($Z13, $Z14:$Z$99, 0)-1, ROW($Z$99)-ROW()), "")</f>
        <v>4</v>
      </c>
      <c r="Z13" s="38">
        <f t="shared" si="4"/>
        <v>2</v>
      </c>
      <c r="AA13" s="38" t="str">
        <f t="shared" ca="1" si="5"/>
        <v/>
      </c>
      <c r="AB13" s="37" t="str">
        <f t="shared" ca="1" si="0"/>
        <v/>
      </c>
      <c r="AC13" s="25" t="str">
        <f t="shared" ca="1" si="6"/>
        <v/>
      </c>
      <c r="AD13" s="25" t="str">
        <f t="shared" ca="1" si="7"/>
        <v/>
      </c>
      <c r="AE13" s="25" t="str">
        <f t="shared" ca="1" si="8"/>
        <v/>
      </c>
      <c r="AF13" s="42" t="str">
        <f t="shared" ca="1" si="1"/>
        <v/>
      </c>
      <c r="AG13" s="38" t="str">
        <f t="shared" ca="1" si="9"/>
        <v/>
      </c>
    </row>
    <row r="14" spans="1:33" s="10" customFormat="1" ht="15" customHeight="1" x14ac:dyDescent="0.3">
      <c r="B14" s="9"/>
      <c r="C14" s="9"/>
      <c r="D14" s="25"/>
      <c r="E14" s="25" t="s">
        <v>0</v>
      </c>
      <c r="F14" s="25"/>
      <c r="G14" s="25"/>
      <c r="H14" s="25"/>
      <c r="I14" s="25"/>
      <c r="J14" s="25"/>
      <c r="K14" s="25"/>
      <c r="L14" s="11" t="s">
        <v>196</v>
      </c>
      <c r="M14" s="32"/>
      <c r="N14" s="26"/>
      <c r="O14" s="26"/>
      <c r="P14" s="26"/>
      <c r="Q14" s="26"/>
      <c r="R14" s="26"/>
      <c r="S14" s="26"/>
      <c r="T14" s="21"/>
      <c r="U14" s="21"/>
      <c r="V14" s="21"/>
      <c r="W14" s="39">
        <f t="shared" ca="1" si="2"/>
        <v>0</v>
      </c>
      <c r="X14" s="39">
        <f t="shared" ca="1" si="3"/>
        <v>0</v>
      </c>
      <c r="Y14" s="38" t="str">
        <f>IF($Z15&gt;$Z14, IFERROR(MATCH($Z14, $Z15:$Z$99, 0)-1, ROW($Z$99)-ROW()), "")</f>
        <v/>
      </c>
      <c r="Z14" s="38">
        <f t="shared" si="4"/>
        <v>3</v>
      </c>
      <c r="AA14" s="38" t="str">
        <f t="shared" ca="1" si="5"/>
        <v/>
      </c>
      <c r="AB14" s="37" t="str">
        <f t="shared" ca="1" si="0"/>
        <v/>
      </c>
      <c r="AC14" s="25" t="str">
        <f t="shared" ca="1" si="6"/>
        <v/>
      </c>
      <c r="AD14" s="25" t="str">
        <f t="shared" ca="1" si="7"/>
        <v/>
      </c>
      <c r="AE14" s="25" t="str">
        <f t="shared" ca="1" si="8"/>
        <v/>
      </c>
      <c r="AF14" s="42" t="str">
        <f t="shared" ca="1" si="1"/>
        <v/>
      </c>
      <c r="AG14" s="38" t="str">
        <f t="shared" ca="1" si="9"/>
        <v/>
      </c>
    </row>
    <row r="15" spans="1:33" s="10" customFormat="1" ht="15" customHeight="1" x14ac:dyDescent="0.3">
      <c r="B15" s="9"/>
      <c r="C15" s="9"/>
      <c r="D15" s="9"/>
      <c r="E15" s="24" t="s">
        <v>150</v>
      </c>
      <c r="F15" s="24"/>
      <c r="G15" s="24"/>
      <c r="H15" s="24"/>
      <c r="I15" s="24"/>
      <c r="J15" s="24"/>
      <c r="K15" s="25"/>
      <c r="L15" s="11" t="s">
        <v>197</v>
      </c>
      <c r="M15" s="32"/>
      <c r="N15" s="22"/>
      <c r="O15" s="22"/>
      <c r="P15" s="22"/>
      <c r="Q15" s="22"/>
      <c r="R15" s="22"/>
      <c r="S15" s="21"/>
      <c r="T15" s="21"/>
      <c r="U15" s="21"/>
      <c r="V15" s="21"/>
      <c r="W15" s="39">
        <f t="shared" ca="1" si="2"/>
        <v>0</v>
      </c>
      <c r="X15" s="39">
        <f t="shared" ca="1" si="3"/>
        <v>0</v>
      </c>
      <c r="Y15" s="38" t="str">
        <f>IF($Z16&gt;$Z15, IFERROR(MATCH($Z15, $Z16:$Z$99, 0)-1, ROW($Z$99)-ROW()), "")</f>
        <v/>
      </c>
      <c r="Z15" s="38">
        <f t="shared" si="4"/>
        <v>3</v>
      </c>
      <c r="AA15" s="38" t="str">
        <f t="shared" ca="1" si="5"/>
        <v/>
      </c>
      <c r="AB15" s="37" t="str">
        <f t="shared" ca="1" si="0"/>
        <v/>
      </c>
      <c r="AC15" s="25" t="str">
        <f t="shared" ca="1" si="6"/>
        <v/>
      </c>
      <c r="AD15" s="25" t="str">
        <f t="shared" ca="1" si="7"/>
        <v/>
      </c>
      <c r="AE15" s="25" t="str">
        <f t="shared" ca="1" si="8"/>
        <v/>
      </c>
      <c r="AF15" s="42" t="str">
        <f t="shared" ca="1" si="1"/>
        <v/>
      </c>
      <c r="AG15" s="38" t="str">
        <f t="shared" ca="1" si="9"/>
        <v/>
      </c>
    </row>
    <row r="16" spans="1:33" s="10" customFormat="1" ht="15" customHeight="1" x14ac:dyDescent="0.3">
      <c r="B16" s="9"/>
      <c r="C16" s="9" t="s">
        <v>151</v>
      </c>
      <c r="D16" s="9"/>
      <c r="E16" s="24"/>
      <c r="F16" s="24"/>
      <c r="G16" s="24"/>
      <c r="H16" s="24"/>
      <c r="I16" s="24"/>
      <c r="J16" s="24"/>
      <c r="K16" s="25"/>
      <c r="L16" s="11" t="s">
        <v>198</v>
      </c>
      <c r="M16" s="29"/>
      <c r="N16" s="21"/>
      <c r="O16" s="21"/>
      <c r="P16" s="21"/>
      <c r="Q16" s="21"/>
      <c r="R16" s="21"/>
      <c r="S16" s="21"/>
      <c r="T16" s="21"/>
      <c r="U16" s="21"/>
      <c r="V16" s="21"/>
      <c r="W16" s="39">
        <f t="shared" ca="1" si="2"/>
        <v>0</v>
      </c>
      <c r="X16" s="39">
        <f t="shared" ca="1" si="3"/>
        <v>0</v>
      </c>
      <c r="Y16" s="38" t="str">
        <f>IF($Z17&gt;$Z16, IFERROR(MATCH($Z16, $Z17:$Z$99, 0)-1, ROW($Z$99)-ROW()), "")</f>
        <v/>
      </c>
      <c r="Z16" s="38">
        <f t="shared" si="4"/>
        <v>1</v>
      </c>
      <c r="AA16" s="38" t="str">
        <f t="shared" ca="1" si="5"/>
        <v/>
      </c>
      <c r="AB16" s="37" t="str">
        <f t="shared" ca="1" si="0"/>
        <v/>
      </c>
      <c r="AC16" s="25" t="str">
        <f t="shared" ca="1" si="6"/>
        <v/>
      </c>
      <c r="AD16" s="25" t="str">
        <f t="shared" ca="1" si="7"/>
        <v/>
      </c>
      <c r="AE16" s="25" t="str">
        <f t="shared" ca="1" si="8"/>
        <v/>
      </c>
      <c r="AF16" s="42" t="str">
        <f t="shared" ca="1" si="1"/>
        <v/>
      </c>
      <c r="AG16" s="38" t="str">
        <f t="shared" ca="1" si="9"/>
        <v/>
      </c>
    </row>
    <row r="17" spans="2:33" s="10" customFormat="1" ht="15" customHeight="1" x14ac:dyDescent="0.3">
      <c r="B17" s="9"/>
      <c r="C17" s="9" t="s">
        <v>152</v>
      </c>
      <c r="D17" s="9"/>
      <c r="E17" s="9"/>
      <c r="F17" s="9"/>
      <c r="G17" s="9"/>
      <c r="H17" s="9"/>
      <c r="I17" s="9"/>
      <c r="J17" s="9"/>
      <c r="L17" s="11" t="s">
        <v>199</v>
      </c>
      <c r="M17" s="29">
        <f>SUM($M$18:$M$20,$M$23,$M$26:$M$29)</f>
        <v>0</v>
      </c>
      <c r="N17" s="22"/>
      <c r="O17" s="22"/>
      <c r="P17" s="22"/>
      <c r="Q17" s="22"/>
      <c r="R17" s="22"/>
      <c r="S17" s="22"/>
      <c r="T17" s="21"/>
      <c r="U17" s="21"/>
      <c r="V17" s="21"/>
      <c r="W17" s="39">
        <f t="shared" ca="1" si="2"/>
        <v>0</v>
      </c>
      <c r="X17" s="39">
        <f t="shared" ca="1" si="3"/>
        <v>0</v>
      </c>
      <c r="Y17" s="38">
        <f>IF($Z18&gt;$Z17, IFERROR(MATCH($Z17, $Z18:$Z$99, 0)-1, ROW($Z$99)-ROW()), "")</f>
        <v>52</v>
      </c>
      <c r="Z17" s="38">
        <f t="shared" si="4"/>
        <v>1</v>
      </c>
      <c r="AA17" s="38" t="str">
        <f t="shared" ca="1" si="5"/>
        <v/>
      </c>
      <c r="AB17" s="37" t="str">
        <f t="shared" ca="1" si="0"/>
        <v/>
      </c>
      <c r="AC17" s="25" t="str">
        <f t="shared" ca="1" si="6"/>
        <v/>
      </c>
      <c r="AD17" s="25" t="str">
        <f t="shared" ca="1" si="7"/>
        <v/>
      </c>
      <c r="AE17" s="25" t="str">
        <f t="shared" ca="1" si="8"/>
        <v/>
      </c>
      <c r="AF17" s="42" t="str">
        <f t="shared" ca="1" si="1"/>
        <v/>
      </c>
      <c r="AG17" s="38" t="str">
        <f t="shared" ca="1" si="9"/>
        <v/>
      </c>
    </row>
    <row r="18" spans="2:33" s="10" customFormat="1" ht="15" customHeight="1" x14ac:dyDescent="0.3">
      <c r="B18" s="9"/>
      <c r="C18" s="9"/>
      <c r="D18" s="9" t="s">
        <v>153</v>
      </c>
      <c r="E18" s="9"/>
      <c r="F18" s="9"/>
      <c r="G18" s="9"/>
      <c r="H18" s="9"/>
      <c r="I18" s="9"/>
      <c r="J18" s="9"/>
      <c r="L18" s="11" t="s">
        <v>200</v>
      </c>
      <c r="M18" s="31"/>
      <c r="N18" s="21"/>
      <c r="O18" s="21"/>
      <c r="P18" s="21"/>
      <c r="Q18" s="21"/>
      <c r="R18" s="21"/>
      <c r="S18" s="21"/>
      <c r="T18" s="21"/>
      <c r="U18" s="21"/>
      <c r="V18" s="21"/>
      <c r="W18" s="39">
        <f t="shared" ca="1" si="2"/>
        <v>0</v>
      </c>
      <c r="X18" s="39">
        <f t="shared" ca="1" si="3"/>
        <v>0</v>
      </c>
      <c r="Y18" s="38" t="str">
        <f>IF($Z19&gt;$Z18, IFERROR(MATCH($Z18, $Z19:$Z$99, 0)-1, ROW($Z$99)-ROW()), "")</f>
        <v/>
      </c>
      <c r="Z18" s="38">
        <f t="shared" si="4"/>
        <v>2</v>
      </c>
      <c r="AA18" s="38" t="str">
        <f t="shared" ca="1" si="5"/>
        <v/>
      </c>
      <c r="AB18" s="37" t="str">
        <f t="shared" ca="1" si="0"/>
        <v/>
      </c>
      <c r="AC18" s="25" t="str">
        <f t="shared" ca="1" si="6"/>
        <v/>
      </c>
      <c r="AD18" s="25" t="str">
        <f t="shared" ca="1" si="7"/>
        <v/>
      </c>
      <c r="AE18" s="25" t="str">
        <f t="shared" ca="1" si="8"/>
        <v/>
      </c>
      <c r="AF18" s="42" t="str">
        <f t="shared" ca="1" si="1"/>
        <v/>
      </c>
      <c r="AG18" s="38" t="str">
        <f t="shared" ca="1" si="9"/>
        <v/>
      </c>
    </row>
    <row r="19" spans="2:33" s="10" customFormat="1" ht="15" customHeight="1" x14ac:dyDescent="0.3">
      <c r="B19" s="9"/>
      <c r="C19" s="9"/>
      <c r="D19" s="9" t="s">
        <v>154</v>
      </c>
      <c r="E19" s="9"/>
      <c r="F19" s="9"/>
      <c r="G19" s="9"/>
      <c r="H19" s="9"/>
      <c r="I19" s="9"/>
      <c r="J19" s="9"/>
      <c r="L19" s="11" t="s">
        <v>201</v>
      </c>
      <c r="M19" s="31"/>
      <c r="N19" s="21"/>
      <c r="O19" s="21"/>
      <c r="P19" s="21"/>
      <c r="Q19" s="21"/>
      <c r="R19" s="21"/>
      <c r="S19" s="21"/>
      <c r="T19" s="21"/>
      <c r="U19" s="21"/>
      <c r="V19" s="21"/>
      <c r="W19" s="39">
        <f t="shared" ca="1" si="2"/>
        <v>0</v>
      </c>
      <c r="X19" s="39">
        <f t="shared" ca="1" si="3"/>
        <v>0</v>
      </c>
      <c r="Y19" s="38" t="str">
        <f>IF($Z20&gt;$Z19, IFERROR(MATCH($Z19, $Z20:$Z$99, 0)-1, ROW($Z$99)-ROW()), "")</f>
        <v/>
      </c>
      <c r="Z19" s="38">
        <f t="shared" si="4"/>
        <v>2</v>
      </c>
      <c r="AA19" s="38" t="str">
        <f t="shared" ca="1" si="5"/>
        <v/>
      </c>
      <c r="AB19" s="37" t="str">
        <f t="shared" ca="1" si="0"/>
        <v/>
      </c>
      <c r="AC19" s="25" t="str">
        <f t="shared" ca="1" si="6"/>
        <v/>
      </c>
      <c r="AD19" s="25" t="str">
        <f t="shared" ca="1" si="7"/>
        <v/>
      </c>
      <c r="AE19" s="25" t="str">
        <f t="shared" ca="1" si="8"/>
        <v/>
      </c>
      <c r="AF19" s="42" t="str">
        <f t="shared" ca="1" si="1"/>
        <v/>
      </c>
      <c r="AG19" s="38" t="str">
        <f t="shared" ca="1" si="9"/>
        <v/>
      </c>
    </row>
    <row r="20" spans="2:33" s="10" customFormat="1" ht="15" customHeight="1" x14ac:dyDescent="0.3">
      <c r="B20" s="9"/>
      <c r="C20" s="9"/>
      <c r="D20" s="9" t="s">
        <v>155</v>
      </c>
      <c r="E20" s="9"/>
      <c r="F20" s="9"/>
      <c r="G20" s="9"/>
      <c r="H20" s="9"/>
      <c r="I20" s="9"/>
      <c r="J20" s="9"/>
      <c r="L20" s="11" t="s">
        <v>202</v>
      </c>
      <c r="M20" s="31">
        <f>SUM($M$21:$M$22)</f>
        <v>0</v>
      </c>
      <c r="N20" s="22"/>
      <c r="O20" s="22"/>
      <c r="P20" s="22"/>
      <c r="Q20" s="22"/>
      <c r="R20" s="22"/>
      <c r="S20" s="22"/>
      <c r="T20" s="21"/>
      <c r="U20" s="21"/>
      <c r="V20" s="21"/>
      <c r="W20" s="39">
        <f t="shared" ca="1" si="2"/>
        <v>0</v>
      </c>
      <c r="X20" s="39">
        <f t="shared" ca="1" si="3"/>
        <v>0</v>
      </c>
      <c r="Y20" s="38">
        <f>IF($Z21&gt;$Z20, IFERROR(MATCH($Z20, $Z21:$Z$99, 0)-1, ROW($Z$99)-ROW()), "")</f>
        <v>2</v>
      </c>
      <c r="Z20" s="38">
        <f t="shared" si="4"/>
        <v>2</v>
      </c>
      <c r="AA20" s="38" t="str">
        <f t="shared" ca="1" si="5"/>
        <v/>
      </c>
      <c r="AB20" s="37" t="str">
        <f t="shared" ca="1" si="0"/>
        <v/>
      </c>
      <c r="AC20" s="25" t="str">
        <f t="shared" ca="1" si="6"/>
        <v/>
      </c>
      <c r="AD20" s="25" t="str">
        <f t="shared" ca="1" si="7"/>
        <v/>
      </c>
      <c r="AE20" s="25" t="str">
        <f t="shared" ca="1" si="8"/>
        <v/>
      </c>
      <c r="AF20" s="42" t="str">
        <f t="shared" ca="1" si="1"/>
        <v/>
      </c>
      <c r="AG20" s="38" t="str">
        <f t="shared" ca="1" si="9"/>
        <v/>
      </c>
    </row>
    <row r="21" spans="2:33" s="10" customFormat="1" ht="15" customHeight="1" x14ac:dyDescent="0.3">
      <c r="B21" s="9"/>
      <c r="C21" s="9"/>
      <c r="D21" s="9"/>
      <c r="E21" s="9" t="s">
        <v>350</v>
      </c>
      <c r="F21" s="9"/>
      <c r="G21" s="9"/>
      <c r="H21" s="9"/>
      <c r="I21" s="9"/>
      <c r="J21" s="9"/>
      <c r="L21" s="11" t="s">
        <v>203</v>
      </c>
      <c r="M21" s="32"/>
      <c r="N21" s="21"/>
      <c r="O21" s="21"/>
      <c r="P21" s="21"/>
      <c r="Q21" s="21"/>
      <c r="R21" s="21"/>
      <c r="S21" s="21"/>
      <c r="T21" s="21"/>
      <c r="U21" s="21"/>
      <c r="V21" s="21"/>
      <c r="W21" s="39">
        <f t="shared" ca="1" si="2"/>
        <v>0</v>
      </c>
      <c r="X21" s="39">
        <f t="shared" ca="1" si="3"/>
        <v>0</v>
      </c>
      <c r="Y21" s="38" t="str">
        <f>IF($Z22&gt;$Z21, IFERROR(MATCH($Z21, $Z22:$Z$99, 0)-1, ROW($Z$99)-ROW()), "")</f>
        <v/>
      </c>
      <c r="Z21" s="38">
        <f t="shared" si="4"/>
        <v>3</v>
      </c>
      <c r="AA21" s="38" t="str">
        <f t="shared" ca="1" si="5"/>
        <v/>
      </c>
      <c r="AB21" s="37" t="str">
        <f t="shared" ca="1" si="0"/>
        <v/>
      </c>
      <c r="AC21" s="25" t="str">
        <f t="shared" ca="1" si="6"/>
        <v/>
      </c>
      <c r="AD21" s="25" t="str">
        <f t="shared" ca="1" si="7"/>
        <v/>
      </c>
      <c r="AE21" s="25" t="str">
        <f t="shared" ca="1" si="8"/>
        <v/>
      </c>
      <c r="AF21" s="42" t="str">
        <f t="shared" ca="1" si="1"/>
        <v/>
      </c>
      <c r="AG21" s="38" t="str">
        <f t="shared" ca="1" si="9"/>
        <v/>
      </c>
    </row>
    <row r="22" spans="2:33" s="10" customFormat="1" ht="15" customHeight="1" x14ac:dyDescent="0.3">
      <c r="B22" s="9"/>
      <c r="C22" s="9"/>
      <c r="D22" s="9"/>
      <c r="E22" s="9" t="s">
        <v>351</v>
      </c>
      <c r="F22" s="9"/>
      <c r="G22" s="9"/>
      <c r="H22" s="9"/>
      <c r="I22" s="9"/>
      <c r="J22" s="9"/>
      <c r="L22" s="11" t="s">
        <v>204</v>
      </c>
      <c r="M22" s="32"/>
      <c r="N22" s="21"/>
      <c r="O22" s="21"/>
      <c r="P22" s="21"/>
      <c r="Q22" s="21"/>
      <c r="R22" s="21"/>
      <c r="S22" s="21"/>
      <c r="T22" s="21"/>
      <c r="U22" s="21"/>
      <c r="V22" s="21"/>
      <c r="W22" s="39">
        <f t="shared" ca="1" si="2"/>
        <v>0</v>
      </c>
      <c r="X22" s="39">
        <f t="shared" ca="1" si="3"/>
        <v>0</v>
      </c>
      <c r="Y22" s="38" t="str">
        <f>IF($Z23&gt;$Z22, IFERROR(MATCH($Z22, $Z23:$Z$99, 0)-1, ROW($Z$99)-ROW()), "")</f>
        <v/>
      </c>
      <c r="Z22" s="38">
        <f t="shared" si="4"/>
        <v>3</v>
      </c>
      <c r="AA22" s="38" t="str">
        <f t="shared" ca="1" si="5"/>
        <v/>
      </c>
      <c r="AB22" s="37" t="str">
        <f t="shared" ca="1" si="0"/>
        <v/>
      </c>
      <c r="AC22" s="25" t="str">
        <f t="shared" ca="1" si="6"/>
        <v/>
      </c>
      <c r="AD22" s="25" t="str">
        <f t="shared" ca="1" si="7"/>
        <v/>
      </c>
      <c r="AE22" s="25" t="str">
        <f t="shared" ca="1" si="8"/>
        <v/>
      </c>
      <c r="AF22" s="42" t="str">
        <f t="shared" ca="1" si="1"/>
        <v/>
      </c>
      <c r="AG22" s="38" t="str">
        <f t="shared" ca="1" si="9"/>
        <v/>
      </c>
    </row>
    <row r="23" spans="2:33" s="10" customFormat="1" ht="15" customHeight="1" x14ac:dyDescent="0.3">
      <c r="B23" s="9"/>
      <c r="C23" s="9"/>
      <c r="D23" s="9" t="s">
        <v>156</v>
      </c>
      <c r="E23" s="9"/>
      <c r="F23" s="9"/>
      <c r="G23" s="9"/>
      <c r="H23" s="9"/>
      <c r="I23" s="9"/>
      <c r="J23" s="9"/>
      <c r="L23" s="11" t="s">
        <v>205</v>
      </c>
      <c r="M23" s="31">
        <f>SUM($M$24:$M$25)</f>
        <v>0</v>
      </c>
      <c r="N23" s="21"/>
      <c r="O23" s="21"/>
      <c r="P23" s="21"/>
      <c r="Q23" s="21"/>
      <c r="R23" s="21"/>
      <c r="S23" s="21"/>
      <c r="T23" s="21"/>
      <c r="U23" s="21"/>
      <c r="V23" s="21"/>
      <c r="W23" s="39">
        <f t="shared" ca="1" si="2"/>
        <v>0</v>
      </c>
      <c r="X23" s="39">
        <f t="shared" ca="1" si="3"/>
        <v>0</v>
      </c>
      <c r="Y23" s="38">
        <f>IF($Z24&gt;$Z23, IFERROR(MATCH($Z23, $Z24:$Z$99, 0)-1, ROW($Z$99)-ROW()), "")</f>
        <v>2</v>
      </c>
      <c r="Z23" s="38">
        <f t="shared" si="4"/>
        <v>2</v>
      </c>
      <c r="AA23" s="38" t="str">
        <f t="shared" ca="1" si="5"/>
        <v/>
      </c>
      <c r="AB23" s="37" t="str">
        <f t="shared" ca="1" si="0"/>
        <v/>
      </c>
      <c r="AC23" s="25" t="str">
        <f t="shared" ca="1" si="6"/>
        <v/>
      </c>
      <c r="AD23" s="25" t="str">
        <f t="shared" ca="1" si="7"/>
        <v/>
      </c>
      <c r="AE23" s="25" t="str">
        <f t="shared" ca="1" si="8"/>
        <v/>
      </c>
      <c r="AF23" s="42" t="str">
        <f t="shared" ca="1" si="1"/>
        <v/>
      </c>
      <c r="AG23" s="38" t="str">
        <f t="shared" ca="1" si="9"/>
        <v/>
      </c>
    </row>
    <row r="24" spans="2:33" s="10" customFormat="1" ht="15" customHeight="1" x14ac:dyDescent="0.3">
      <c r="B24" s="9"/>
      <c r="C24" s="9"/>
      <c r="D24" s="9"/>
      <c r="E24" s="9" t="s">
        <v>350</v>
      </c>
      <c r="F24" s="9"/>
      <c r="G24" s="9"/>
      <c r="H24" s="9"/>
      <c r="I24" s="9"/>
      <c r="J24" s="9"/>
      <c r="L24" s="11" t="s">
        <v>206</v>
      </c>
      <c r="M24" s="32"/>
      <c r="N24" s="21"/>
      <c r="O24" s="21"/>
      <c r="P24" s="21"/>
      <c r="Q24" s="21"/>
      <c r="R24" s="21"/>
      <c r="S24" s="21"/>
      <c r="T24" s="21"/>
      <c r="U24" s="21"/>
      <c r="V24" s="21"/>
      <c r="W24" s="39">
        <f t="shared" ca="1" si="2"/>
        <v>0</v>
      </c>
      <c r="X24" s="39">
        <f t="shared" ca="1" si="3"/>
        <v>0</v>
      </c>
      <c r="Y24" s="38" t="str">
        <f>IF($Z25&gt;$Z24, IFERROR(MATCH($Z24, $Z25:$Z$99, 0)-1, ROW($Z$99)-ROW()), "")</f>
        <v/>
      </c>
      <c r="Z24" s="38">
        <f t="shared" si="4"/>
        <v>3</v>
      </c>
      <c r="AA24" s="38" t="str">
        <f t="shared" ca="1" si="5"/>
        <v/>
      </c>
      <c r="AB24" s="37" t="str">
        <f t="shared" ca="1" si="0"/>
        <v/>
      </c>
      <c r="AC24" s="25" t="str">
        <f t="shared" ca="1" si="6"/>
        <v/>
      </c>
      <c r="AD24" s="25" t="str">
        <f t="shared" ca="1" si="7"/>
        <v/>
      </c>
      <c r="AE24" s="25" t="str">
        <f t="shared" ca="1" si="8"/>
        <v/>
      </c>
      <c r="AF24" s="42" t="str">
        <f t="shared" ca="1" si="1"/>
        <v/>
      </c>
      <c r="AG24" s="38" t="str">
        <f t="shared" ca="1" si="9"/>
        <v/>
      </c>
    </row>
    <row r="25" spans="2:33" s="10" customFormat="1" ht="15" customHeight="1" x14ac:dyDescent="0.3">
      <c r="B25" s="9"/>
      <c r="C25" s="9"/>
      <c r="D25" s="9"/>
      <c r="E25" s="9" t="s">
        <v>351</v>
      </c>
      <c r="F25" s="9"/>
      <c r="G25" s="9"/>
      <c r="H25" s="9"/>
      <c r="I25" s="9"/>
      <c r="J25" s="9"/>
      <c r="L25" s="11" t="s">
        <v>207</v>
      </c>
      <c r="M25" s="32"/>
      <c r="N25" s="21"/>
      <c r="O25" s="21"/>
      <c r="P25" s="21"/>
      <c r="Q25" s="21"/>
      <c r="R25" s="21"/>
      <c r="S25" s="21"/>
      <c r="T25" s="21"/>
      <c r="U25" s="21"/>
      <c r="V25" s="21"/>
      <c r="W25" s="39">
        <f t="shared" ca="1" si="2"/>
        <v>0</v>
      </c>
      <c r="X25" s="39">
        <f t="shared" ca="1" si="3"/>
        <v>0</v>
      </c>
      <c r="Y25" s="38" t="str">
        <f>IF($Z26&gt;$Z25, IFERROR(MATCH($Z25, $Z26:$Z$99, 0)-1, ROW($Z$99)-ROW()), "")</f>
        <v/>
      </c>
      <c r="Z25" s="38">
        <f t="shared" si="4"/>
        <v>3</v>
      </c>
      <c r="AA25" s="38" t="str">
        <f t="shared" ca="1" si="5"/>
        <v/>
      </c>
      <c r="AB25" s="37" t="str">
        <f t="shared" ca="1" si="0"/>
        <v/>
      </c>
      <c r="AC25" s="25" t="str">
        <f t="shared" ca="1" si="6"/>
        <v/>
      </c>
      <c r="AD25" s="25" t="str">
        <f t="shared" ca="1" si="7"/>
        <v/>
      </c>
      <c r="AE25" s="25" t="str">
        <f t="shared" ca="1" si="8"/>
        <v/>
      </c>
      <c r="AF25" s="42" t="str">
        <f t="shared" ca="1" si="1"/>
        <v/>
      </c>
      <c r="AG25" s="38" t="str">
        <f t="shared" ca="1" si="9"/>
        <v/>
      </c>
    </row>
    <row r="26" spans="2:33" s="10" customFormat="1" ht="15" customHeight="1" x14ac:dyDescent="0.3">
      <c r="B26" s="9"/>
      <c r="C26" s="9"/>
      <c r="D26" s="24" t="s">
        <v>157</v>
      </c>
      <c r="E26" s="24"/>
      <c r="F26" s="24"/>
      <c r="G26" s="24"/>
      <c r="H26" s="24"/>
      <c r="I26" s="24"/>
      <c r="J26" s="24"/>
      <c r="K26" s="25"/>
      <c r="L26" s="11" t="s">
        <v>208</v>
      </c>
      <c r="M26" s="31"/>
      <c r="N26" s="21"/>
      <c r="O26" s="21"/>
      <c r="P26" s="21"/>
      <c r="Q26" s="21"/>
      <c r="R26" s="21"/>
      <c r="S26" s="21"/>
      <c r="T26" s="21"/>
      <c r="U26" s="21"/>
      <c r="V26" s="21"/>
      <c r="W26" s="39">
        <f t="shared" ca="1" si="2"/>
        <v>0</v>
      </c>
      <c r="X26" s="39">
        <f t="shared" ca="1" si="3"/>
        <v>0</v>
      </c>
      <c r="Y26" s="38" t="str">
        <f>IF($Z27&gt;$Z26, IFERROR(MATCH($Z26, $Z27:$Z$99, 0)-1, ROW($Z$99)-ROW()), "")</f>
        <v/>
      </c>
      <c r="Z26" s="38">
        <f t="shared" si="4"/>
        <v>2</v>
      </c>
      <c r="AA26" s="38" t="str">
        <f t="shared" ca="1" si="5"/>
        <v/>
      </c>
      <c r="AB26" s="37" t="str">
        <f t="shared" ca="1" si="0"/>
        <v/>
      </c>
      <c r="AC26" s="25" t="str">
        <f t="shared" ca="1" si="6"/>
        <v/>
      </c>
      <c r="AD26" s="25" t="str">
        <f t="shared" ca="1" si="7"/>
        <v/>
      </c>
      <c r="AE26" s="25" t="str">
        <f t="shared" ca="1" si="8"/>
        <v/>
      </c>
      <c r="AF26" s="42" t="str">
        <f t="shared" ca="1" si="1"/>
        <v/>
      </c>
      <c r="AG26" s="38" t="str">
        <f t="shared" ca="1" si="9"/>
        <v/>
      </c>
    </row>
    <row r="27" spans="2:33" s="10" customFormat="1" ht="15" customHeight="1" x14ac:dyDescent="0.3">
      <c r="B27" s="9"/>
      <c r="C27" s="9"/>
      <c r="D27" s="9" t="s">
        <v>158</v>
      </c>
      <c r="E27" s="9"/>
      <c r="F27" s="9"/>
      <c r="G27" s="9"/>
      <c r="H27" s="9"/>
      <c r="I27" s="9"/>
      <c r="J27" s="9"/>
      <c r="L27" s="11" t="s">
        <v>209</v>
      </c>
      <c r="M27" s="31"/>
      <c r="N27" s="21"/>
      <c r="O27" s="21"/>
      <c r="P27" s="21"/>
      <c r="Q27" s="21"/>
      <c r="R27" s="21"/>
      <c r="S27" s="21"/>
      <c r="T27" s="21"/>
      <c r="U27" s="21"/>
      <c r="V27" s="21"/>
      <c r="W27" s="39">
        <f t="shared" ca="1" si="2"/>
        <v>0</v>
      </c>
      <c r="X27" s="39">
        <f t="shared" ca="1" si="3"/>
        <v>0</v>
      </c>
      <c r="Y27" s="38" t="str">
        <f>IF($Z28&gt;$Z27, IFERROR(MATCH($Z27, $Z28:$Z$99, 0)-1, ROW($Z$99)-ROW()), "")</f>
        <v/>
      </c>
      <c r="Z27" s="38">
        <f t="shared" si="4"/>
        <v>2</v>
      </c>
      <c r="AA27" s="38" t="str">
        <f t="shared" ca="1" si="5"/>
        <v/>
      </c>
      <c r="AB27" s="37" t="str">
        <f t="shared" ca="1" si="0"/>
        <v/>
      </c>
      <c r="AC27" s="25" t="str">
        <f t="shared" ca="1" si="6"/>
        <v/>
      </c>
      <c r="AD27" s="25" t="str">
        <f t="shared" ca="1" si="7"/>
        <v/>
      </c>
      <c r="AE27" s="25" t="str">
        <f t="shared" ca="1" si="8"/>
        <v/>
      </c>
      <c r="AF27" s="42" t="str">
        <f t="shared" ca="1" si="1"/>
        <v/>
      </c>
      <c r="AG27" s="38" t="str">
        <f t="shared" ca="1" si="9"/>
        <v/>
      </c>
    </row>
    <row r="28" spans="2:33" s="10" customFormat="1" ht="15" customHeight="1" x14ac:dyDescent="0.3">
      <c r="B28" s="9"/>
      <c r="C28" s="9"/>
      <c r="D28" s="9" t="s">
        <v>159</v>
      </c>
      <c r="E28" s="9"/>
      <c r="F28" s="9"/>
      <c r="G28" s="9"/>
      <c r="H28" s="9"/>
      <c r="I28" s="9"/>
      <c r="J28" s="9"/>
      <c r="L28" s="11" t="s">
        <v>210</v>
      </c>
      <c r="M28" s="31"/>
      <c r="N28" s="21"/>
      <c r="O28" s="21"/>
      <c r="P28" s="21"/>
      <c r="Q28" s="21"/>
      <c r="R28" s="21"/>
      <c r="S28" s="21"/>
      <c r="T28" s="21"/>
      <c r="U28" s="21"/>
      <c r="V28" s="21"/>
      <c r="W28" s="39">
        <f t="shared" ca="1" si="2"/>
        <v>0</v>
      </c>
      <c r="X28" s="39">
        <f t="shared" ca="1" si="3"/>
        <v>0</v>
      </c>
      <c r="Y28" s="38" t="str">
        <f>IF($Z29&gt;$Z28, IFERROR(MATCH($Z28, $Z29:$Z$99, 0)-1, ROW($Z$99)-ROW()), "")</f>
        <v/>
      </c>
      <c r="Z28" s="38">
        <f t="shared" si="4"/>
        <v>2</v>
      </c>
      <c r="AA28" s="38" t="str">
        <f t="shared" ca="1" si="5"/>
        <v/>
      </c>
      <c r="AB28" s="37" t="str">
        <f t="shared" ca="1" si="0"/>
        <v/>
      </c>
      <c r="AC28" s="25" t="str">
        <f t="shared" ca="1" si="6"/>
        <v/>
      </c>
      <c r="AD28" s="25" t="str">
        <f t="shared" ca="1" si="7"/>
        <v/>
      </c>
      <c r="AE28" s="25" t="str">
        <f t="shared" ca="1" si="8"/>
        <v/>
      </c>
      <c r="AF28" s="42" t="str">
        <f t="shared" ca="1" si="1"/>
        <v/>
      </c>
      <c r="AG28" s="38" t="str">
        <f t="shared" ca="1" si="9"/>
        <v/>
      </c>
    </row>
    <row r="29" spans="2:33" s="10" customFormat="1" ht="15" customHeight="1" x14ac:dyDescent="0.3">
      <c r="B29" s="9"/>
      <c r="C29" s="9"/>
      <c r="D29" s="24" t="s">
        <v>160</v>
      </c>
      <c r="E29" s="24"/>
      <c r="F29" s="24"/>
      <c r="G29" s="24"/>
      <c r="H29" s="24"/>
      <c r="I29" s="24"/>
      <c r="J29" s="24"/>
      <c r="K29" s="25"/>
      <c r="L29" s="11" t="s">
        <v>211</v>
      </c>
      <c r="M29" s="31">
        <f>SUM($M$30:$M$33,$M$61,$M$64,$M$69)</f>
        <v>0</v>
      </c>
      <c r="N29" s="21"/>
      <c r="O29" s="21"/>
      <c r="P29" s="21"/>
      <c r="Q29" s="21"/>
      <c r="R29" s="21"/>
      <c r="S29" s="21"/>
      <c r="T29" s="21"/>
      <c r="U29" s="21"/>
      <c r="V29" s="21"/>
      <c r="W29" s="39">
        <f t="shared" ca="1" si="2"/>
        <v>0</v>
      </c>
      <c r="X29" s="39">
        <f t="shared" ca="1" si="3"/>
        <v>0</v>
      </c>
      <c r="Y29" s="38">
        <f>IF($Z30&gt;$Z29, IFERROR(MATCH($Z29, $Z30:$Z$99, 0)-1, ROW($Z$99)-ROW()), "")</f>
        <v>41</v>
      </c>
      <c r="Z29" s="38">
        <f t="shared" si="4"/>
        <v>2</v>
      </c>
      <c r="AA29" s="38" t="str">
        <f t="shared" ca="1" si="5"/>
        <v/>
      </c>
      <c r="AB29" s="37" t="str">
        <f t="shared" ca="1" si="0"/>
        <v/>
      </c>
      <c r="AC29" s="25" t="str">
        <f t="shared" ca="1" si="6"/>
        <v/>
      </c>
      <c r="AD29" s="25" t="str">
        <f t="shared" ca="1" si="7"/>
        <v/>
      </c>
      <c r="AE29" s="25" t="str">
        <f t="shared" ca="1" si="8"/>
        <v/>
      </c>
      <c r="AF29" s="42" t="str">
        <f t="shared" ca="1" si="1"/>
        <v/>
      </c>
      <c r="AG29" s="38" t="str">
        <f t="shared" ca="1" si="9"/>
        <v/>
      </c>
    </row>
    <row r="30" spans="2:33" s="10" customFormat="1" ht="15" customHeight="1" x14ac:dyDescent="0.3">
      <c r="B30" s="9"/>
      <c r="C30" s="9"/>
      <c r="D30" s="9"/>
      <c r="E30" s="9" t="s">
        <v>3</v>
      </c>
      <c r="F30" s="9"/>
      <c r="G30" s="9"/>
      <c r="H30" s="9"/>
      <c r="I30" s="9"/>
      <c r="J30" s="9"/>
      <c r="L30" s="11" t="s">
        <v>212</v>
      </c>
      <c r="M30" s="32"/>
      <c r="N30" s="21"/>
      <c r="O30" s="21"/>
      <c r="P30" s="21"/>
      <c r="Q30" s="21"/>
      <c r="R30" s="21"/>
      <c r="S30" s="21"/>
      <c r="T30" s="21"/>
      <c r="U30" s="21"/>
      <c r="V30" s="21"/>
      <c r="W30" s="39">
        <f t="shared" ca="1" si="2"/>
        <v>0</v>
      </c>
      <c r="X30" s="39">
        <f t="shared" ca="1" si="3"/>
        <v>0</v>
      </c>
      <c r="Y30" s="38" t="str">
        <f>IF($Z31&gt;$Z30, IFERROR(MATCH($Z30, $Z31:$Z$99, 0)-1, ROW($Z$99)-ROW()), "")</f>
        <v/>
      </c>
      <c r="Z30" s="38">
        <f t="shared" si="4"/>
        <v>3</v>
      </c>
      <c r="AA30" s="38" t="str">
        <f t="shared" ca="1" si="5"/>
        <v/>
      </c>
      <c r="AB30" s="37" t="str">
        <f t="shared" ca="1" si="0"/>
        <v/>
      </c>
      <c r="AC30" s="25" t="str">
        <f t="shared" ca="1" si="6"/>
        <v/>
      </c>
      <c r="AD30" s="25" t="str">
        <f t="shared" ca="1" si="7"/>
        <v/>
      </c>
      <c r="AE30" s="25" t="str">
        <f t="shared" ca="1" si="8"/>
        <v/>
      </c>
      <c r="AF30" s="42" t="str">
        <f t="shared" ca="1" si="1"/>
        <v/>
      </c>
      <c r="AG30" s="38" t="str">
        <f t="shared" ca="1" si="9"/>
        <v/>
      </c>
    </row>
    <row r="31" spans="2:33" s="10" customFormat="1" ht="15" customHeight="1" x14ac:dyDescent="0.3">
      <c r="B31" s="9"/>
      <c r="C31" s="9"/>
      <c r="D31" s="9"/>
      <c r="E31" s="9" t="s">
        <v>4</v>
      </c>
      <c r="F31" s="9"/>
      <c r="G31" s="9"/>
      <c r="H31" s="9"/>
      <c r="I31" s="9"/>
      <c r="J31" s="9"/>
      <c r="L31" s="11" t="s">
        <v>213</v>
      </c>
      <c r="M31" s="32"/>
      <c r="N31" s="21"/>
      <c r="O31" s="21"/>
      <c r="P31" s="21"/>
      <c r="Q31" s="21"/>
      <c r="R31" s="21"/>
      <c r="S31" s="21"/>
      <c r="T31" s="21"/>
      <c r="U31" s="21"/>
      <c r="V31" s="21"/>
      <c r="W31" s="39">
        <f t="shared" ca="1" si="2"/>
        <v>0</v>
      </c>
      <c r="X31" s="39">
        <f t="shared" ca="1" si="3"/>
        <v>0</v>
      </c>
      <c r="Y31" s="38" t="str">
        <f>IF($Z32&gt;$Z31, IFERROR(MATCH($Z31, $Z32:$Z$99, 0)-1, ROW($Z$99)-ROW()), "")</f>
        <v/>
      </c>
      <c r="Z31" s="38">
        <f t="shared" si="4"/>
        <v>3</v>
      </c>
      <c r="AA31" s="38" t="str">
        <f t="shared" ca="1" si="5"/>
        <v/>
      </c>
      <c r="AB31" s="37" t="str">
        <f t="shared" ca="1" si="0"/>
        <v/>
      </c>
      <c r="AC31" s="25" t="str">
        <f t="shared" ca="1" si="6"/>
        <v/>
      </c>
      <c r="AD31" s="25" t="str">
        <f t="shared" ca="1" si="7"/>
        <v/>
      </c>
      <c r="AE31" s="25" t="str">
        <f t="shared" ca="1" si="8"/>
        <v/>
      </c>
      <c r="AF31" s="42" t="str">
        <f t="shared" ca="1" si="1"/>
        <v/>
      </c>
      <c r="AG31" s="38" t="str">
        <f t="shared" ca="1" si="9"/>
        <v/>
      </c>
    </row>
    <row r="32" spans="2:33" s="10" customFormat="1" ht="15" customHeight="1" x14ac:dyDescent="0.3">
      <c r="B32" s="9"/>
      <c r="C32" s="9"/>
      <c r="D32" s="24"/>
      <c r="E32" s="24" t="s">
        <v>5</v>
      </c>
      <c r="F32" s="24"/>
      <c r="G32" s="24"/>
      <c r="H32" s="24"/>
      <c r="I32" s="24"/>
      <c r="J32" s="24"/>
      <c r="K32" s="25"/>
      <c r="L32" s="11" t="s">
        <v>214</v>
      </c>
      <c r="M32" s="32"/>
      <c r="N32" s="21"/>
      <c r="O32" s="21"/>
      <c r="P32" s="21"/>
      <c r="Q32" s="21"/>
      <c r="R32" s="21"/>
      <c r="S32" s="21"/>
      <c r="T32" s="21"/>
      <c r="U32" s="21"/>
      <c r="V32" s="21"/>
      <c r="W32" s="39">
        <f t="shared" ca="1" si="2"/>
        <v>0</v>
      </c>
      <c r="X32" s="39">
        <f t="shared" ca="1" si="3"/>
        <v>0</v>
      </c>
      <c r="Y32" s="38" t="str">
        <f>IF($Z33&gt;$Z32, IFERROR(MATCH($Z32, $Z33:$Z$99, 0)-1, ROW($Z$99)-ROW()), "")</f>
        <v/>
      </c>
      <c r="Z32" s="38">
        <f t="shared" si="4"/>
        <v>3</v>
      </c>
      <c r="AA32" s="38" t="str">
        <f t="shared" ca="1" si="5"/>
        <v/>
      </c>
      <c r="AB32" s="37" t="str">
        <f t="shared" ca="1" si="0"/>
        <v/>
      </c>
      <c r="AC32" s="25" t="str">
        <f t="shared" ca="1" si="6"/>
        <v/>
      </c>
      <c r="AD32" s="25" t="str">
        <f t="shared" ca="1" si="7"/>
        <v/>
      </c>
      <c r="AE32" s="25" t="str">
        <f t="shared" ca="1" si="8"/>
        <v/>
      </c>
      <c r="AF32" s="42" t="str">
        <f t="shared" ca="1" si="1"/>
        <v/>
      </c>
      <c r="AG32" s="38" t="str">
        <f t="shared" ca="1" si="9"/>
        <v/>
      </c>
    </row>
    <row r="33" spans="2:33" s="10" customFormat="1" ht="15" customHeight="1" x14ac:dyDescent="0.3">
      <c r="B33" s="9"/>
      <c r="C33" s="9"/>
      <c r="D33" s="9"/>
      <c r="E33" s="9" t="s">
        <v>6</v>
      </c>
      <c r="F33" s="9"/>
      <c r="G33" s="9"/>
      <c r="H33" s="9"/>
      <c r="I33" s="9"/>
      <c r="J33" s="9"/>
      <c r="L33" s="11" t="s">
        <v>215</v>
      </c>
      <c r="M33" s="32">
        <f>SUM($M$34,$M$43,$M$47,$M$57:$M$60)</f>
        <v>0</v>
      </c>
      <c r="N33" s="21"/>
      <c r="O33" s="21"/>
      <c r="P33" s="21"/>
      <c r="Q33" s="21"/>
      <c r="R33" s="21"/>
      <c r="S33" s="21"/>
      <c r="T33" s="21"/>
      <c r="U33" s="21"/>
      <c r="V33" s="21"/>
      <c r="W33" s="39">
        <f t="shared" ca="1" si="2"/>
        <v>0</v>
      </c>
      <c r="X33" s="39">
        <f t="shared" ca="1" si="3"/>
        <v>0</v>
      </c>
      <c r="Y33" s="38">
        <f>IF($Z34&gt;$Z33, IFERROR(MATCH($Z33, $Z34:$Z$99, 0)-1, ROW($Z$99)-ROW()), "")</f>
        <v>27</v>
      </c>
      <c r="Z33" s="38">
        <f t="shared" si="4"/>
        <v>3</v>
      </c>
      <c r="AA33" s="38" t="str">
        <f t="shared" ca="1" si="5"/>
        <v/>
      </c>
      <c r="AB33" s="37" t="str">
        <f t="shared" ca="1" si="0"/>
        <v/>
      </c>
      <c r="AC33" s="25" t="str">
        <f t="shared" ca="1" si="6"/>
        <v/>
      </c>
      <c r="AD33" s="25" t="str">
        <f t="shared" ca="1" si="7"/>
        <v/>
      </c>
      <c r="AE33" s="25" t="str">
        <f t="shared" ca="1" si="8"/>
        <v/>
      </c>
      <c r="AF33" s="42" t="str">
        <f t="shared" ca="1" si="1"/>
        <v/>
      </c>
      <c r="AG33" s="38" t="str">
        <f t="shared" ca="1" si="9"/>
        <v/>
      </c>
    </row>
    <row r="34" spans="2:33" s="10" customFormat="1" ht="15" customHeight="1" x14ac:dyDescent="0.3">
      <c r="B34" s="9"/>
      <c r="C34" s="9"/>
      <c r="D34" s="9"/>
      <c r="E34" s="9"/>
      <c r="F34" s="9" t="s">
        <v>7</v>
      </c>
      <c r="G34" s="9"/>
      <c r="H34" s="9"/>
      <c r="I34" s="9"/>
      <c r="J34" s="9"/>
      <c r="L34" s="11" t="s">
        <v>216</v>
      </c>
      <c r="M34" s="33">
        <f>SUM($M$35:$M$36,$M$40:$M$42)</f>
        <v>0</v>
      </c>
      <c r="N34" s="21"/>
      <c r="O34" s="21"/>
      <c r="P34" s="21"/>
      <c r="Q34" s="21"/>
      <c r="R34" s="21"/>
      <c r="S34" s="21"/>
      <c r="T34" s="21"/>
      <c r="U34" s="21"/>
      <c r="V34" s="21"/>
      <c r="W34" s="39">
        <f t="shared" ca="1" si="2"/>
        <v>0</v>
      </c>
      <c r="X34" s="39">
        <f t="shared" ca="1" si="3"/>
        <v>0</v>
      </c>
      <c r="Y34" s="38">
        <f>IF($Z35&gt;$Z34, IFERROR(MATCH($Z34, $Z35:$Z$99, 0)-1, ROW($Z$99)-ROW()), "")</f>
        <v>8</v>
      </c>
      <c r="Z34" s="38">
        <f t="shared" si="4"/>
        <v>4</v>
      </c>
      <c r="AA34" s="38" t="str">
        <f t="shared" ca="1" si="5"/>
        <v/>
      </c>
      <c r="AB34" s="37" t="str">
        <f t="shared" ca="1" si="0"/>
        <v/>
      </c>
      <c r="AC34" s="25" t="str">
        <f t="shared" ca="1" si="6"/>
        <v/>
      </c>
      <c r="AD34" s="25" t="str">
        <f t="shared" ca="1" si="7"/>
        <v/>
      </c>
      <c r="AE34" s="25" t="str">
        <f t="shared" ca="1" si="8"/>
        <v/>
      </c>
      <c r="AF34" s="42" t="str">
        <f t="shared" ca="1" si="1"/>
        <v/>
      </c>
      <c r="AG34" s="38" t="str">
        <f t="shared" ca="1" si="9"/>
        <v/>
      </c>
    </row>
    <row r="35" spans="2:33" s="10" customFormat="1" ht="15" customHeight="1" x14ac:dyDescent="0.3">
      <c r="B35" s="9"/>
      <c r="C35" s="9"/>
      <c r="D35" s="9"/>
      <c r="E35" s="9"/>
      <c r="F35" s="9"/>
      <c r="G35" s="9" t="s">
        <v>382</v>
      </c>
      <c r="H35" s="9"/>
      <c r="I35" s="9"/>
      <c r="J35" s="9"/>
      <c r="L35" s="11" t="s">
        <v>217</v>
      </c>
      <c r="M35" s="34"/>
      <c r="N35" s="21"/>
      <c r="O35" s="21"/>
      <c r="P35" s="21"/>
      <c r="Q35" s="21"/>
      <c r="R35" s="21"/>
      <c r="S35" s="21"/>
      <c r="T35" s="21"/>
      <c r="U35" s="21"/>
      <c r="V35" s="21"/>
      <c r="W35" s="39">
        <f t="shared" ca="1" si="2"/>
        <v>0</v>
      </c>
      <c r="X35" s="39">
        <f t="shared" ca="1" si="3"/>
        <v>0</v>
      </c>
      <c r="Y35" s="38" t="str">
        <f>IF($Z36&gt;$Z35, IFERROR(MATCH($Z35, $Z36:$Z$99, 0)-1, ROW($Z$99)-ROW()), "")</f>
        <v/>
      </c>
      <c r="Z35" s="38">
        <f t="shared" si="4"/>
        <v>5</v>
      </c>
      <c r="AA35" s="38" t="str">
        <f t="shared" ca="1" si="5"/>
        <v/>
      </c>
      <c r="AB35" s="37" t="str">
        <f t="shared" ca="1" si="0"/>
        <v/>
      </c>
      <c r="AC35" s="25" t="str">
        <f t="shared" ca="1" si="6"/>
        <v/>
      </c>
      <c r="AD35" s="25" t="str">
        <f t="shared" ca="1" si="7"/>
        <v/>
      </c>
      <c r="AE35" s="25" t="str">
        <f t="shared" ca="1" si="8"/>
        <v/>
      </c>
      <c r="AF35" s="42" t="str">
        <f t="shared" ca="1" si="1"/>
        <v/>
      </c>
      <c r="AG35" s="38" t="str">
        <f t="shared" ca="1" si="9"/>
        <v/>
      </c>
    </row>
    <row r="36" spans="2:33" s="10" customFormat="1" ht="15" customHeight="1" x14ac:dyDescent="0.3">
      <c r="B36" s="9"/>
      <c r="C36" s="9"/>
      <c r="D36" s="9"/>
      <c r="E36" s="9"/>
      <c r="F36" s="9"/>
      <c r="G36" s="9" t="s">
        <v>8</v>
      </c>
      <c r="H36" s="9"/>
      <c r="I36" s="9"/>
      <c r="J36" s="9"/>
      <c r="L36" s="11" t="s">
        <v>218</v>
      </c>
      <c r="M36" s="34">
        <f>SUM($M$37:$M$39)</f>
        <v>0</v>
      </c>
      <c r="N36" s="21"/>
      <c r="O36" s="21"/>
      <c r="P36" s="21"/>
      <c r="Q36" s="21"/>
      <c r="R36" s="21"/>
      <c r="S36" s="21"/>
      <c r="T36" s="21"/>
      <c r="U36" s="21"/>
      <c r="V36" s="21"/>
      <c r="W36" s="39">
        <f t="shared" ca="1" si="2"/>
        <v>0</v>
      </c>
      <c r="X36" s="39">
        <f t="shared" ca="1" si="3"/>
        <v>0</v>
      </c>
      <c r="Y36" s="38">
        <f>IF($Z37&gt;$Z36, IFERROR(MATCH($Z36, $Z37:$Z$99, 0)-1, ROW($Z$99)-ROW()), "")</f>
        <v>3</v>
      </c>
      <c r="Z36" s="38">
        <f t="shared" si="4"/>
        <v>5</v>
      </c>
      <c r="AA36" s="38" t="str">
        <f t="shared" ca="1" si="5"/>
        <v/>
      </c>
      <c r="AB36" s="37" t="str">
        <f t="shared" ca="1" si="0"/>
        <v/>
      </c>
      <c r="AC36" s="25" t="str">
        <f t="shared" ca="1" si="6"/>
        <v/>
      </c>
      <c r="AD36" s="25" t="str">
        <f t="shared" ca="1" si="7"/>
        <v/>
      </c>
      <c r="AE36" s="25" t="str">
        <f t="shared" ca="1" si="8"/>
        <v/>
      </c>
      <c r="AF36" s="42" t="str">
        <f t="shared" ca="1" si="1"/>
        <v/>
      </c>
      <c r="AG36" s="38" t="str">
        <f t="shared" ca="1" si="9"/>
        <v/>
      </c>
    </row>
    <row r="37" spans="2:33" s="10" customFormat="1" ht="15" customHeight="1" x14ac:dyDescent="0.3">
      <c r="B37" s="9"/>
      <c r="C37" s="9"/>
      <c r="D37" s="9"/>
      <c r="E37" s="9"/>
      <c r="F37" s="9"/>
      <c r="G37" s="9"/>
      <c r="H37" s="9" t="s">
        <v>9</v>
      </c>
      <c r="I37" s="9"/>
      <c r="J37" s="9"/>
      <c r="L37" s="11" t="s">
        <v>279</v>
      </c>
      <c r="M37" s="35"/>
      <c r="N37" s="21"/>
      <c r="O37" s="21"/>
      <c r="P37" s="21"/>
      <c r="Q37" s="21"/>
      <c r="R37" s="21"/>
      <c r="S37" s="21"/>
      <c r="T37" s="21"/>
      <c r="U37" s="21"/>
      <c r="V37" s="21"/>
      <c r="W37" s="39">
        <f t="shared" ca="1" si="2"/>
        <v>0</v>
      </c>
      <c r="X37" s="39">
        <f t="shared" ca="1" si="3"/>
        <v>0</v>
      </c>
      <c r="Y37" s="38" t="str">
        <f>IF($Z38&gt;$Z37, IFERROR(MATCH($Z37, $Z38:$Z$99, 0)-1, ROW($Z$99)-ROW()), "")</f>
        <v/>
      </c>
      <c r="Z37" s="38">
        <f t="shared" si="4"/>
        <v>6</v>
      </c>
      <c r="AA37" s="38" t="str">
        <f t="shared" ca="1" si="5"/>
        <v/>
      </c>
      <c r="AB37" s="37" t="str">
        <f t="shared" ref="AB37:AB68" ca="1" si="10">IF(ISTEXT($M37), IFERROR(IF(SEARCH(".", $M37)&lt;&gt;0, Fout_punt),Fout_geen_getal), IF($M37&lt;&gt;$X37, Fout_som&amp;TEXT($X37,"# ##0,00 €"), ""))</f>
        <v/>
      </c>
      <c r="AC37" s="25" t="str">
        <f t="shared" ca="1" si="6"/>
        <v/>
      </c>
      <c r="AD37" s="25" t="str">
        <f t="shared" ca="1" si="7"/>
        <v/>
      </c>
      <c r="AE37" s="25" t="str">
        <f t="shared" ca="1" si="8"/>
        <v/>
      </c>
      <c r="AF37" s="42" t="str">
        <f t="shared" ref="AF37:AF68" ca="1" si="11">IF($Y37&lt;&gt;"", IF(SUMIF(OFFSET($Z37, 1, 0, $Y37), "&gt;"&amp;$Z37, OFFSET($AA37, 1, 0, $Y37))&lt;&gt;0, IFERROR(Waarschuwing_1&amp;_xlfn.TEXTJOIN(" &amp; ", TRUE, OFFSET($AA37,1,0,$Y37))&amp;Waarschuwing_2, Waarschuwing_legacy), ""), "")</f>
        <v/>
      </c>
      <c r="AG37" s="38" t="str">
        <f t="shared" ca="1" si="9"/>
        <v/>
      </c>
    </row>
    <row r="38" spans="2:33" s="10" customFormat="1" ht="15" customHeight="1" x14ac:dyDescent="0.3">
      <c r="B38" s="9"/>
      <c r="C38" s="9"/>
      <c r="D38" s="9"/>
      <c r="E38" s="9"/>
      <c r="F38" s="9"/>
      <c r="G38" s="9"/>
      <c r="H38" s="9" t="s">
        <v>352</v>
      </c>
      <c r="I38" s="9"/>
      <c r="J38" s="9"/>
      <c r="L38" s="11" t="s">
        <v>280</v>
      </c>
      <c r="M38" s="35"/>
      <c r="N38" s="21"/>
      <c r="O38" s="21"/>
      <c r="P38" s="21"/>
      <c r="Q38" s="21"/>
      <c r="R38" s="21"/>
      <c r="S38" s="21"/>
      <c r="T38" s="21"/>
      <c r="U38" s="21"/>
      <c r="V38" s="21"/>
      <c r="W38" s="39">
        <f t="shared" ca="1" si="2"/>
        <v>0</v>
      </c>
      <c r="X38" s="39">
        <f t="shared" ca="1" si="3"/>
        <v>0</v>
      </c>
      <c r="Y38" s="38" t="str">
        <f>IF($Z39&gt;$Z38, IFERROR(MATCH($Z38, $Z39:$Z$99, 0)-1, ROW($Z$99)-ROW()), "")</f>
        <v/>
      </c>
      <c r="Z38" s="38">
        <f t="shared" si="4"/>
        <v>6</v>
      </c>
      <c r="AA38" s="38" t="str">
        <f t="shared" ca="1" si="5"/>
        <v/>
      </c>
      <c r="AB38" s="37" t="str">
        <f t="shared" ca="1" si="10"/>
        <v/>
      </c>
      <c r="AC38" s="25" t="str">
        <f t="shared" ca="1" si="6"/>
        <v/>
      </c>
      <c r="AD38" s="25" t="str">
        <f t="shared" ca="1" si="7"/>
        <v/>
      </c>
      <c r="AE38" s="25" t="str">
        <f t="shared" ca="1" si="8"/>
        <v/>
      </c>
      <c r="AF38" s="42" t="str">
        <f t="shared" ca="1" si="11"/>
        <v/>
      </c>
      <c r="AG38" s="38" t="str">
        <f t="shared" ca="1" si="9"/>
        <v/>
      </c>
    </row>
    <row r="39" spans="2:33" s="10" customFormat="1" ht="15" customHeight="1" x14ac:dyDescent="0.3">
      <c r="B39" s="9"/>
      <c r="C39" s="9"/>
      <c r="D39" s="9"/>
      <c r="E39" s="9"/>
      <c r="F39" s="9"/>
      <c r="G39" s="9"/>
      <c r="H39" s="9" t="s">
        <v>10</v>
      </c>
      <c r="I39" s="9"/>
      <c r="J39" s="9"/>
      <c r="L39" s="11" t="s">
        <v>281</v>
      </c>
      <c r="M39" s="35"/>
      <c r="N39" s="21"/>
      <c r="O39" s="21"/>
      <c r="P39" s="21"/>
      <c r="Q39" s="21"/>
      <c r="R39" s="21"/>
      <c r="S39" s="21"/>
      <c r="T39" s="21"/>
      <c r="U39" s="21"/>
      <c r="V39" s="21"/>
      <c r="W39" s="39">
        <f t="shared" ca="1" si="2"/>
        <v>0</v>
      </c>
      <c r="X39" s="39">
        <f t="shared" ca="1" si="3"/>
        <v>0</v>
      </c>
      <c r="Y39" s="38" t="str">
        <f>IF($Z40&gt;$Z39, IFERROR(MATCH($Z39, $Z40:$Z$99, 0)-1, ROW($Z$99)-ROW()), "")</f>
        <v/>
      </c>
      <c r="Z39" s="38">
        <f t="shared" si="4"/>
        <v>6</v>
      </c>
      <c r="AA39" s="38" t="str">
        <f t="shared" ca="1" si="5"/>
        <v/>
      </c>
      <c r="AB39" s="37" t="str">
        <f t="shared" ca="1" si="10"/>
        <v/>
      </c>
      <c r="AC39" s="25" t="str">
        <f t="shared" ca="1" si="6"/>
        <v/>
      </c>
      <c r="AD39" s="25" t="str">
        <f t="shared" ca="1" si="7"/>
        <v/>
      </c>
      <c r="AE39" s="25" t="str">
        <f t="shared" ca="1" si="8"/>
        <v/>
      </c>
      <c r="AF39" s="42" t="str">
        <f t="shared" ca="1" si="11"/>
        <v/>
      </c>
      <c r="AG39" s="38" t="str">
        <f t="shared" ca="1" si="9"/>
        <v/>
      </c>
    </row>
    <row r="40" spans="2:33" s="10" customFormat="1" ht="15" customHeight="1" x14ac:dyDescent="0.3">
      <c r="B40" s="9"/>
      <c r="C40" s="9"/>
      <c r="D40" s="9"/>
      <c r="E40" s="9"/>
      <c r="F40" s="9"/>
      <c r="G40" s="9" t="s">
        <v>11</v>
      </c>
      <c r="H40" s="9"/>
      <c r="I40" s="9"/>
      <c r="J40" s="9"/>
      <c r="L40" s="11" t="s">
        <v>219</v>
      </c>
      <c r="M40" s="34"/>
      <c r="N40" s="21"/>
      <c r="O40" s="21"/>
      <c r="P40" s="21"/>
      <c r="Q40" s="21"/>
      <c r="R40" s="21"/>
      <c r="S40" s="21"/>
      <c r="T40" s="21"/>
      <c r="U40" s="21"/>
      <c r="V40" s="21"/>
      <c r="W40" s="39">
        <f t="shared" ca="1" si="2"/>
        <v>0</v>
      </c>
      <c r="X40" s="39">
        <f t="shared" ca="1" si="3"/>
        <v>0</v>
      </c>
      <c r="Y40" s="38" t="str">
        <f>IF($Z41&gt;$Z40, IFERROR(MATCH($Z40, $Z41:$Z$99, 0)-1, ROW($Z$99)-ROW()), "")</f>
        <v/>
      </c>
      <c r="Z40" s="38">
        <f t="shared" si="4"/>
        <v>5</v>
      </c>
      <c r="AA40" s="38" t="str">
        <f t="shared" ca="1" si="5"/>
        <v/>
      </c>
      <c r="AB40" s="37" t="str">
        <f t="shared" ca="1" si="10"/>
        <v/>
      </c>
      <c r="AC40" s="25" t="str">
        <f t="shared" ca="1" si="6"/>
        <v/>
      </c>
      <c r="AD40" s="25" t="str">
        <f t="shared" ca="1" si="7"/>
        <v/>
      </c>
      <c r="AE40" s="25" t="str">
        <f t="shared" ca="1" si="8"/>
        <v/>
      </c>
      <c r="AF40" s="42" t="str">
        <f t="shared" ca="1" si="11"/>
        <v/>
      </c>
      <c r="AG40" s="38" t="str">
        <f t="shared" ca="1" si="9"/>
        <v/>
      </c>
    </row>
    <row r="41" spans="2:33" s="10" customFormat="1" ht="15" customHeight="1" x14ac:dyDescent="0.3">
      <c r="B41" s="9"/>
      <c r="C41" s="9"/>
      <c r="D41" s="9"/>
      <c r="E41" s="9"/>
      <c r="F41" s="9"/>
      <c r="G41" s="9" t="s">
        <v>12</v>
      </c>
      <c r="H41" s="9"/>
      <c r="I41" s="9"/>
      <c r="J41" s="9"/>
      <c r="L41" s="11" t="s">
        <v>220</v>
      </c>
      <c r="M41" s="34"/>
      <c r="N41" s="21"/>
      <c r="O41" s="21"/>
      <c r="P41" s="21"/>
      <c r="Q41" s="21"/>
      <c r="R41" s="21"/>
      <c r="S41" s="21"/>
      <c r="T41" s="21"/>
      <c r="U41" s="21"/>
      <c r="V41" s="21"/>
      <c r="W41" s="39">
        <f t="shared" ca="1" si="2"/>
        <v>0</v>
      </c>
      <c r="X41" s="39">
        <f t="shared" ca="1" si="3"/>
        <v>0</v>
      </c>
      <c r="Y41" s="38" t="str">
        <f>IF($Z42&gt;$Z41, IFERROR(MATCH($Z41, $Z42:$Z$99, 0)-1, ROW($Z$99)-ROW()), "")</f>
        <v/>
      </c>
      <c r="Z41" s="38">
        <f t="shared" si="4"/>
        <v>5</v>
      </c>
      <c r="AA41" s="38" t="str">
        <f t="shared" ca="1" si="5"/>
        <v/>
      </c>
      <c r="AB41" s="37" t="str">
        <f t="shared" ca="1" si="10"/>
        <v/>
      </c>
      <c r="AC41" s="25" t="str">
        <f t="shared" ca="1" si="6"/>
        <v/>
      </c>
      <c r="AD41" s="25" t="str">
        <f t="shared" ca="1" si="7"/>
        <v/>
      </c>
      <c r="AE41" s="25" t="str">
        <f t="shared" ca="1" si="8"/>
        <v/>
      </c>
      <c r="AF41" s="42" t="str">
        <f t="shared" ca="1" si="11"/>
        <v/>
      </c>
      <c r="AG41" s="38" t="str">
        <f t="shared" ca="1" si="9"/>
        <v/>
      </c>
    </row>
    <row r="42" spans="2:33" s="10" customFormat="1" ht="15" customHeight="1" x14ac:dyDescent="0.3">
      <c r="B42" s="9"/>
      <c r="C42" s="9"/>
      <c r="D42" s="9"/>
      <c r="E42" s="9"/>
      <c r="F42" s="9"/>
      <c r="G42" s="9" t="s">
        <v>13</v>
      </c>
      <c r="H42" s="9"/>
      <c r="I42" s="9"/>
      <c r="J42" s="9"/>
      <c r="L42" s="11" t="s">
        <v>221</v>
      </c>
      <c r="M42" s="34"/>
      <c r="N42" s="21"/>
      <c r="O42" s="21"/>
      <c r="P42" s="21"/>
      <c r="Q42" s="21"/>
      <c r="R42" s="21"/>
      <c r="S42" s="21"/>
      <c r="T42" s="21"/>
      <c r="U42" s="21"/>
      <c r="V42" s="21"/>
      <c r="W42" s="39">
        <f t="shared" ca="1" si="2"/>
        <v>0</v>
      </c>
      <c r="X42" s="39">
        <f t="shared" ca="1" si="3"/>
        <v>0</v>
      </c>
      <c r="Y42" s="38" t="str">
        <f>IF($Z43&gt;$Z42, IFERROR(MATCH($Z42, $Z43:$Z$99, 0)-1, ROW($Z$99)-ROW()), "")</f>
        <v/>
      </c>
      <c r="Z42" s="38">
        <f t="shared" si="4"/>
        <v>5</v>
      </c>
      <c r="AA42" s="38" t="str">
        <f t="shared" ca="1" si="5"/>
        <v/>
      </c>
      <c r="AB42" s="37" t="str">
        <f t="shared" ca="1" si="10"/>
        <v/>
      </c>
      <c r="AC42" s="25" t="str">
        <f t="shared" ca="1" si="6"/>
        <v/>
      </c>
      <c r="AD42" s="25" t="str">
        <f t="shared" ca="1" si="7"/>
        <v/>
      </c>
      <c r="AE42" s="25" t="str">
        <f t="shared" ca="1" si="8"/>
        <v/>
      </c>
      <c r="AF42" s="42" t="str">
        <f t="shared" ca="1" si="11"/>
        <v/>
      </c>
      <c r="AG42" s="38" t="str">
        <f t="shared" ca="1" si="9"/>
        <v/>
      </c>
    </row>
    <row r="43" spans="2:33" s="10" customFormat="1" ht="15" customHeight="1" x14ac:dyDescent="0.3">
      <c r="B43" s="9"/>
      <c r="C43" s="9"/>
      <c r="D43" s="9"/>
      <c r="E43" s="9"/>
      <c r="F43" s="9" t="s">
        <v>14</v>
      </c>
      <c r="G43" s="9"/>
      <c r="H43" s="9"/>
      <c r="I43" s="9"/>
      <c r="J43" s="9"/>
      <c r="L43" s="11" t="s">
        <v>222</v>
      </c>
      <c r="M43" s="33">
        <f>SUM($M$44:$M$46)</f>
        <v>0</v>
      </c>
      <c r="N43" s="21"/>
      <c r="O43" s="21"/>
      <c r="P43" s="21"/>
      <c r="Q43" s="21"/>
      <c r="R43" s="21"/>
      <c r="S43" s="21"/>
      <c r="T43" s="21"/>
      <c r="U43" s="21"/>
      <c r="V43" s="21"/>
      <c r="W43" s="39">
        <f t="shared" ca="1" si="2"/>
        <v>0</v>
      </c>
      <c r="X43" s="39">
        <f t="shared" ca="1" si="3"/>
        <v>0</v>
      </c>
      <c r="Y43" s="38">
        <f>IF($Z44&gt;$Z43, IFERROR(MATCH($Z43, $Z44:$Z$99, 0)-1, ROW($Z$99)-ROW()), "")</f>
        <v>3</v>
      </c>
      <c r="Z43" s="38">
        <f t="shared" si="4"/>
        <v>4</v>
      </c>
      <c r="AA43" s="38" t="str">
        <f t="shared" ca="1" si="5"/>
        <v/>
      </c>
      <c r="AB43" s="37" t="str">
        <f t="shared" ca="1" si="10"/>
        <v/>
      </c>
      <c r="AC43" s="25" t="str">
        <f t="shared" ca="1" si="6"/>
        <v/>
      </c>
      <c r="AD43" s="25" t="str">
        <f t="shared" ca="1" si="7"/>
        <v/>
      </c>
      <c r="AE43" s="25" t="str">
        <f t="shared" ca="1" si="8"/>
        <v/>
      </c>
      <c r="AF43" s="42" t="str">
        <f t="shared" ca="1" si="11"/>
        <v/>
      </c>
      <c r="AG43" s="38" t="str">
        <f t="shared" ca="1" si="9"/>
        <v/>
      </c>
    </row>
    <row r="44" spans="2:33" s="10" customFormat="1" ht="15" customHeight="1" x14ac:dyDescent="0.3">
      <c r="B44" s="9"/>
      <c r="C44" s="9"/>
      <c r="D44" s="9"/>
      <c r="E44" s="9"/>
      <c r="F44" s="9"/>
      <c r="G44" s="9" t="s">
        <v>15</v>
      </c>
      <c r="H44" s="9"/>
      <c r="I44" s="9"/>
      <c r="J44" s="9"/>
      <c r="L44" s="11" t="s">
        <v>223</v>
      </c>
      <c r="M44" s="34"/>
      <c r="N44" s="21"/>
      <c r="O44" s="21"/>
      <c r="P44" s="21"/>
      <c r="Q44" s="21"/>
      <c r="R44" s="21"/>
      <c r="S44" s="21"/>
      <c r="T44" s="21"/>
      <c r="U44" s="21"/>
      <c r="V44" s="21"/>
      <c r="W44" s="39">
        <f t="shared" ca="1" si="2"/>
        <v>0</v>
      </c>
      <c r="X44" s="39">
        <f t="shared" ca="1" si="3"/>
        <v>0</v>
      </c>
      <c r="Y44" s="38" t="str">
        <f>IF($Z45&gt;$Z44, IFERROR(MATCH($Z44, $Z45:$Z$99, 0)-1, ROW($Z$99)-ROW()), "")</f>
        <v/>
      </c>
      <c r="Z44" s="38">
        <f t="shared" si="4"/>
        <v>5</v>
      </c>
      <c r="AA44" s="38" t="str">
        <f t="shared" ca="1" si="5"/>
        <v/>
      </c>
      <c r="AB44" s="37" t="str">
        <f t="shared" ca="1" si="10"/>
        <v/>
      </c>
      <c r="AC44" s="25" t="str">
        <f t="shared" ca="1" si="6"/>
        <v/>
      </c>
      <c r="AD44" s="25" t="str">
        <f t="shared" ca="1" si="7"/>
        <v/>
      </c>
      <c r="AE44" s="25" t="str">
        <f t="shared" ca="1" si="8"/>
        <v/>
      </c>
      <c r="AF44" s="42" t="str">
        <f t="shared" ca="1" si="11"/>
        <v/>
      </c>
      <c r="AG44" s="38" t="str">
        <f t="shared" ca="1" si="9"/>
        <v/>
      </c>
    </row>
    <row r="45" spans="2:33" s="10" customFormat="1" ht="15" customHeight="1" x14ac:dyDescent="0.3">
      <c r="B45" s="9"/>
      <c r="C45" s="9"/>
      <c r="D45" s="9"/>
      <c r="E45" s="9"/>
      <c r="F45" s="9"/>
      <c r="G45" s="9" t="s">
        <v>16</v>
      </c>
      <c r="H45" s="9"/>
      <c r="I45" s="9"/>
      <c r="J45" s="9"/>
      <c r="L45" s="11" t="s">
        <v>224</v>
      </c>
      <c r="M45" s="34"/>
      <c r="N45" s="21"/>
      <c r="O45" s="21"/>
      <c r="P45" s="21"/>
      <c r="Q45" s="21"/>
      <c r="R45" s="21"/>
      <c r="S45" s="21"/>
      <c r="T45" s="21"/>
      <c r="U45" s="21"/>
      <c r="V45" s="21"/>
      <c r="W45" s="39">
        <f t="shared" ca="1" si="2"/>
        <v>0</v>
      </c>
      <c r="X45" s="39">
        <f t="shared" ca="1" si="3"/>
        <v>0</v>
      </c>
      <c r="Y45" s="38" t="str">
        <f>IF($Z46&gt;$Z45, IFERROR(MATCH($Z45, $Z46:$Z$99, 0)-1, ROW($Z$99)-ROW()), "")</f>
        <v/>
      </c>
      <c r="Z45" s="38">
        <f t="shared" si="4"/>
        <v>5</v>
      </c>
      <c r="AA45" s="38" t="str">
        <f t="shared" ca="1" si="5"/>
        <v/>
      </c>
      <c r="AB45" s="37" t="str">
        <f t="shared" ca="1" si="10"/>
        <v/>
      </c>
      <c r="AC45" s="25" t="str">
        <f t="shared" ca="1" si="6"/>
        <v/>
      </c>
      <c r="AD45" s="25" t="str">
        <f t="shared" ca="1" si="7"/>
        <v/>
      </c>
      <c r="AE45" s="25" t="str">
        <f t="shared" ca="1" si="8"/>
        <v/>
      </c>
      <c r="AF45" s="42" t="str">
        <f t="shared" ca="1" si="11"/>
        <v/>
      </c>
      <c r="AG45" s="38" t="str">
        <f t="shared" ca="1" si="9"/>
        <v/>
      </c>
    </row>
    <row r="46" spans="2:33" s="10" customFormat="1" ht="15" customHeight="1" x14ac:dyDescent="0.3">
      <c r="B46" s="9"/>
      <c r="C46" s="9"/>
      <c r="D46" s="9"/>
      <c r="E46" s="9"/>
      <c r="F46" s="9"/>
      <c r="G46" s="9" t="s">
        <v>353</v>
      </c>
      <c r="H46" s="9"/>
      <c r="I46" s="9"/>
      <c r="J46" s="9"/>
      <c r="L46" s="11" t="s">
        <v>225</v>
      </c>
      <c r="M46" s="34"/>
      <c r="N46" s="21"/>
      <c r="O46" s="21"/>
      <c r="P46" s="21"/>
      <c r="Q46" s="21"/>
      <c r="R46" s="21"/>
      <c r="S46" s="21"/>
      <c r="T46" s="21"/>
      <c r="U46" s="21"/>
      <c r="V46" s="21"/>
      <c r="W46" s="39">
        <f t="shared" ca="1" si="2"/>
        <v>0</v>
      </c>
      <c r="X46" s="39">
        <f t="shared" ca="1" si="3"/>
        <v>0</v>
      </c>
      <c r="Y46" s="38" t="str">
        <f>IF($Z47&gt;$Z46, IFERROR(MATCH($Z46, $Z47:$Z$99, 0)-1, ROW($Z$99)-ROW()), "")</f>
        <v/>
      </c>
      <c r="Z46" s="38">
        <f t="shared" si="4"/>
        <v>5</v>
      </c>
      <c r="AA46" s="38" t="str">
        <f t="shared" ca="1" si="5"/>
        <v/>
      </c>
      <c r="AB46" s="37" t="str">
        <f t="shared" ca="1" si="10"/>
        <v/>
      </c>
      <c r="AC46" s="25" t="str">
        <f t="shared" ca="1" si="6"/>
        <v/>
      </c>
      <c r="AD46" s="25" t="str">
        <f t="shared" ca="1" si="7"/>
        <v/>
      </c>
      <c r="AE46" s="25" t="str">
        <f t="shared" ca="1" si="8"/>
        <v/>
      </c>
      <c r="AF46" s="42" t="str">
        <f t="shared" ca="1" si="11"/>
        <v/>
      </c>
      <c r="AG46" s="38" t="str">
        <f t="shared" ca="1" si="9"/>
        <v/>
      </c>
    </row>
    <row r="47" spans="2:33" s="10" customFormat="1" ht="15" customHeight="1" x14ac:dyDescent="0.3">
      <c r="B47" s="9"/>
      <c r="C47" s="9"/>
      <c r="D47" s="9"/>
      <c r="E47" s="9"/>
      <c r="F47" s="9" t="s">
        <v>17</v>
      </c>
      <c r="G47" s="9"/>
      <c r="H47" s="9"/>
      <c r="I47" s="9"/>
      <c r="J47" s="9"/>
      <c r="L47" s="11" t="s">
        <v>226</v>
      </c>
      <c r="M47" s="33">
        <f>SUM($M$48:$M$56)</f>
        <v>0</v>
      </c>
      <c r="N47" s="21"/>
      <c r="O47" s="21"/>
      <c r="P47" s="21"/>
      <c r="Q47" s="21"/>
      <c r="R47" s="21"/>
      <c r="S47" s="21"/>
      <c r="T47" s="21"/>
      <c r="U47" s="21"/>
      <c r="V47" s="21"/>
      <c r="W47" s="39">
        <f t="shared" ca="1" si="2"/>
        <v>0</v>
      </c>
      <c r="X47" s="39">
        <f t="shared" ca="1" si="3"/>
        <v>0</v>
      </c>
      <c r="Y47" s="38">
        <f>IF($Z48&gt;$Z47, IFERROR(MATCH($Z47, $Z48:$Z$99, 0)-1, ROW($Z$99)-ROW()), "")</f>
        <v>9</v>
      </c>
      <c r="Z47" s="38">
        <f t="shared" si="4"/>
        <v>4</v>
      </c>
      <c r="AA47" s="38" t="str">
        <f t="shared" ca="1" si="5"/>
        <v/>
      </c>
      <c r="AB47" s="37" t="str">
        <f t="shared" ca="1" si="10"/>
        <v/>
      </c>
      <c r="AC47" s="25" t="str">
        <f t="shared" ca="1" si="6"/>
        <v/>
      </c>
      <c r="AD47" s="25" t="str">
        <f t="shared" ca="1" si="7"/>
        <v/>
      </c>
      <c r="AE47" s="25" t="str">
        <f t="shared" ca="1" si="8"/>
        <v/>
      </c>
      <c r="AF47" s="42" t="str">
        <f t="shared" ca="1" si="11"/>
        <v/>
      </c>
      <c r="AG47" s="38" t="str">
        <f t="shared" ca="1" si="9"/>
        <v/>
      </c>
    </row>
    <row r="48" spans="2:33" s="10" customFormat="1" ht="15" customHeight="1" x14ac:dyDescent="0.3">
      <c r="B48" s="9"/>
      <c r="C48" s="9"/>
      <c r="D48" s="9"/>
      <c r="E48" s="9"/>
      <c r="F48" s="9"/>
      <c r="G48" s="9" t="s">
        <v>354</v>
      </c>
      <c r="H48" s="9"/>
      <c r="I48" s="9"/>
      <c r="J48" s="9"/>
      <c r="L48" s="11" t="s">
        <v>227</v>
      </c>
      <c r="M48" s="34"/>
      <c r="N48" s="21"/>
      <c r="O48" s="21"/>
      <c r="P48" s="21"/>
      <c r="Q48" s="21"/>
      <c r="R48" s="21"/>
      <c r="S48" s="21"/>
      <c r="T48" s="21"/>
      <c r="U48" s="21"/>
      <c r="V48" s="21"/>
      <c r="W48" s="39">
        <f t="shared" ca="1" si="2"/>
        <v>0</v>
      </c>
      <c r="X48" s="39">
        <f t="shared" ca="1" si="3"/>
        <v>0</v>
      </c>
      <c r="Y48" s="38" t="str">
        <f>IF($Z49&gt;$Z48, IFERROR(MATCH($Z48, $Z49:$Z$99, 0)-1, ROW($Z$99)-ROW()), "")</f>
        <v/>
      </c>
      <c r="Z48" s="38">
        <f t="shared" si="4"/>
        <v>5</v>
      </c>
      <c r="AA48" s="38" t="str">
        <f t="shared" ca="1" si="5"/>
        <v/>
      </c>
      <c r="AB48" s="37" t="str">
        <f t="shared" ca="1" si="10"/>
        <v/>
      </c>
      <c r="AC48" s="25" t="str">
        <f t="shared" ca="1" si="6"/>
        <v/>
      </c>
      <c r="AD48" s="25" t="str">
        <f t="shared" ca="1" si="7"/>
        <v/>
      </c>
      <c r="AE48" s="25" t="str">
        <f t="shared" ca="1" si="8"/>
        <v/>
      </c>
      <c r="AF48" s="42" t="str">
        <f t="shared" ca="1" si="11"/>
        <v/>
      </c>
      <c r="AG48" s="38" t="str">
        <f t="shared" ca="1" si="9"/>
        <v/>
      </c>
    </row>
    <row r="49" spans="2:33" s="10" customFormat="1" ht="15" customHeight="1" x14ac:dyDescent="0.3">
      <c r="B49" s="9"/>
      <c r="C49" s="9"/>
      <c r="D49" s="9"/>
      <c r="E49" s="9"/>
      <c r="F49" s="9"/>
      <c r="G49" s="9" t="s">
        <v>355</v>
      </c>
      <c r="H49" s="9"/>
      <c r="I49" s="9"/>
      <c r="J49" s="9"/>
      <c r="L49" s="11" t="s">
        <v>228</v>
      </c>
      <c r="M49" s="34"/>
      <c r="N49" s="21"/>
      <c r="O49" s="21"/>
      <c r="P49" s="21"/>
      <c r="Q49" s="21"/>
      <c r="R49" s="21"/>
      <c r="S49" s="21"/>
      <c r="T49" s="21"/>
      <c r="U49" s="21"/>
      <c r="V49" s="21"/>
      <c r="W49" s="39">
        <f t="shared" ca="1" si="2"/>
        <v>0</v>
      </c>
      <c r="X49" s="39">
        <f t="shared" ca="1" si="3"/>
        <v>0</v>
      </c>
      <c r="Y49" s="38" t="str">
        <f>IF($Z50&gt;$Z49, IFERROR(MATCH($Z49, $Z50:$Z$99, 0)-1, ROW($Z$99)-ROW()), "")</f>
        <v/>
      </c>
      <c r="Z49" s="38">
        <f t="shared" si="4"/>
        <v>5</v>
      </c>
      <c r="AA49" s="38" t="str">
        <f t="shared" ca="1" si="5"/>
        <v/>
      </c>
      <c r="AB49" s="37" t="str">
        <f t="shared" ca="1" si="10"/>
        <v/>
      </c>
      <c r="AC49" s="25" t="str">
        <f t="shared" ca="1" si="6"/>
        <v/>
      </c>
      <c r="AD49" s="25" t="str">
        <f t="shared" ca="1" si="7"/>
        <v/>
      </c>
      <c r="AE49" s="25" t="str">
        <f t="shared" ca="1" si="8"/>
        <v/>
      </c>
      <c r="AF49" s="42" t="str">
        <f t="shared" ca="1" si="11"/>
        <v/>
      </c>
      <c r="AG49" s="38" t="str">
        <f t="shared" ca="1" si="9"/>
        <v/>
      </c>
    </row>
    <row r="50" spans="2:33" s="10" customFormat="1" ht="15" customHeight="1" x14ac:dyDescent="0.3">
      <c r="B50" s="9"/>
      <c r="C50" s="9"/>
      <c r="D50" s="9"/>
      <c r="E50" s="9"/>
      <c r="F50" s="9"/>
      <c r="G50" s="9" t="s">
        <v>356</v>
      </c>
      <c r="H50" s="9"/>
      <c r="I50" s="9"/>
      <c r="J50" s="9"/>
      <c r="L50" s="11" t="s">
        <v>229</v>
      </c>
      <c r="M50" s="34"/>
      <c r="N50" s="21"/>
      <c r="O50" s="21"/>
      <c r="P50" s="21"/>
      <c r="Q50" s="21"/>
      <c r="R50" s="21"/>
      <c r="S50" s="21"/>
      <c r="T50" s="21"/>
      <c r="U50" s="21"/>
      <c r="V50" s="21"/>
      <c r="W50" s="39">
        <f t="shared" ca="1" si="2"/>
        <v>0</v>
      </c>
      <c r="X50" s="39">
        <f t="shared" ca="1" si="3"/>
        <v>0</v>
      </c>
      <c r="Y50" s="38" t="str">
        <f>IF($Z51&gt;$Z50, IFERROR(MATCH($Z50, $Z51:$Z$99, 0)-1, ROW($Z$99)-ROW()), "")</f>
        <v/>
      </c>
      <c r="Z50" s="38">
        <f t="shared" si="4"/>
        <v>5</v>
      </c>
      <c r="AA50" s="38" t="str">
        <f t="shared" ca="1" si="5"/>
        <v/>
      </c>
      <c r="AB50" s="37" t="str">
        <f t="shared" ca="1" si="10"/>
        <v/>
      </c>
      <c r="AC50" s="25" t="str">
        <f t="shared" ca="1" si="6"/>
        <v/>
      </c>
      <c r="AD50" s="25" t="str">
        <f t="shared" ca="1" si="7"/>
        <v/>
      </c>
      <c r="AE50" s="25" t="str">
        <f t="shared" ca="1" si="8"/>
        <v/>
      </c>
      <c r="AF50" s="42" t="str">
        <f t="shared" ca="1" si="11"/>
        <v/>
      </c>
      <c r="AG50" s="38" t="str">
        <f t="shared" ca="1" si="9"/>
        <v/>
      </c>
    </row>
    <row r="51" spans="2:33" s="10" customFormat="1" ht="15" customHeight="1" x14ac:dyDescent="0.3">
      <c r="B51" s="9"/>
      <c r="C51" s="9"/>
      <c r="D51" s="9"/>
      <c r="E51" s="9"/>
      <c r="F51" s="9"/>
      <c r="G51" s="9" t="s">
        <v>357</v>
      </c>
      <c r="H51" s="9"/>
      <c r="I51" s="9"/>
      <c r="J51" s="9"/>
      <c r="L51" s="11" t="s">
        <v>230</v>
      </c>
      <c r="M51" s="34"/>
      <c r="N51" s="21"/>
      <c r="O51" s="21"/>
      <c r="P51" s="21"/>
      <c r="Q51" s="21"/>
      <c r="R51" s="21"/>
      <c r="S51" s="21"/>
      <c r="T51" s="21"/>
      <c r="U51" s="21"/>
      <c r="V51" s="21"/>
      <c r="W51" s="39">
        <f t="shared" ca="1" si="2"/>
        <v>0</v>
      </c>
      <c r="X51" s="39">
        <f t="shared" ca="1" si="3"/>
        <v>0</v>
      </c>
      <c r="Y51" s="38" t="str">
        <f>IF($Z52&gt;$Z51, IFERROR(MATCH($Z51, $Z52:$Z$99, 0)-1, ROW($Z$99)-ROW()), "")</f>
        <v/>
      </c>
      <c r="Z51" s="38">
        <f t="shared" si="4"/>
        <v>5</v>
      </c>
      <c r="AA51" s="38" t="str">
        <f t="shared" ca="1" si="5"/>
        <v/>
      </c>
      <c r="AB51" s="37" t="str">
        <f t="shared" ca="1" si="10"/>
        <v/>
      </c>
      <c r="AC51" s="25" t="str">
        <f t="shared" ca="1" si="6"/>
        <v/>
      </c>
      <c r="AD51" s="25" t="str">
        <f t="shared" ca="1" si="7"/>
        <v/>
      </c>
      <c r="AE51" s="25" t="str">
        <f t="shared" ca="1" si="8"/>
        <v/>
      </c>
      <c r="AF51" s="42" t="str">
        <f t="shared" ca="1" si="11"/>
        <v/>
      </c>
      <c r="AG51" s="38" t="str">
        <f t="shared" ca="1" si="9"/>
        <v/>
      </c>
    </row>
    <row r="52" spans="2:33" s="10" customFormat="1" ht="15" customHeight="1" x14ac:dyDescent="0.3">
      <c r="B52" s="9"/>
      <c r="C52" s="9"/>
      <c r="D52" s="9"/>
      <c r="E52" s="9"/>
      <c r="F52" s="9"/>
      <c r="G52" s="9" t="s">
        <v>358</v>
      </c>
      <c r="H52" s="9"/>
      <c r="I52" s="9"/>
      <c r="J52" s="9"/>
      <c r="L52" s="11" t="s">
        <v>231</v>
      </c>
      <c r="M52" s="34"/>
      <c r="N52" s="21"/>
      <c r="O52" s="21"/>
      <c r="P52" s="21"/>
      <c r="Q52" s="21"/>
      <c r="R52" s="21"/>
      <c r="S52" s="21"/>
      <c r="T52" s="21"/>
      <c r="U52" s="21"/>
      <c r="V52" s="21"/>
      <c r="W52" s="39">
        <f t="shared" ca="1" si="2"/>
        <v>0</v>
      </c>
      <c r="X52" s="39">
        <f t="shared" ca="1" si="3"/>
        <v>0</v>
      </c>
      <c r="Y52" s="38" t="str">
        <f>IF($Z53&gt;$Z52, IFERROR(MATCH($Z52, $Z53:$Z$99, 0)-1, ROW($Z$99)-ROW()), "")</f>
        <v/>
      </c>
      <c r="Z52" s="38">
        <f t="shared" si="4"/>
        <v>5</v>
      </c>
      <c r="AA52" s="38" t="str">
        <f t="shared" ca="1" si="5"/>
        <v/>
      </c>
      <c r="AB52" s="37" t="str">
        <f t="shared" ca="1" si="10"/>
        <v/>
      </c>
      <c r="AC52" s="25" t="str">
        <f t="shared" ca="1" si="6"/>
        <v/>
      </c>
      <c r="AD52" s="25" t="str">
        <f t="shared" ca="1" si="7"/>
        <v/>
      </c>
      <c r="AE52" s="25" t="str">
        <f t="shared" ca="1" si="8"/>
        <v/>
      </c>
      <c r="AF52" s="42" t="str">
        <f t="shared" ca="1" si="11"/>
        <v/>
      </c>
      <c r="AG52" s="38" t="str">
        <f t="shared" ca="1" si="9"/>
        <v/>
      </c>
    </row>
    <row r="53" spans="2:33" s="10" customFormat="1" ht="15" customHeight="1" x14ac:dyDescent="0.3">
      <c r="B53" s="9"/>
      <c r="C53" s="9"/>
      <c r="D53" s="9"/>
      <c r="E53" s="9"/>
      <c r="F53" s="9"/>
      <c r="G53" s="9" t="s">
        <v>359</v>
      </c>
      <c r="H53" s="9"/>
      <c r="I53" s="9"/>
      <c r="J53" s="9"/>
      <c r="L53" s="11" t="s">
        <v>232</v>
      </c>
      <c r="M53" s="34"/>
      <c r="N53" s="21"/>
      <c r="O53" s="21"/>
      <c r="P53" s="21"/>
      <c r="Q53" s="21"/>
      <c r="R53" s="21"/>
      <c r="S53" s="21"/>
      <c r="T53" s="21"/>
      <c r="U53" s="21"/>
      <c r="V53" s="21"/>
      <c r="W53" s="39">
        <f t="shared" ca="1" si="2"/>
        <v>0</v>
      </c>
      <c r="X53" s="39">
        <f t="shared" ca="1" si="3"/>
        <v>0</v>
      </c>
      <c r="Y53" s="38" t="str">
        <f>IF($Z54&gt;$Z53, IFERROR(MATCH($Z53, $Z54:$Z$99, 0)-1, ROW($Z$99)-ROW()), "")</f>
        <v/>
      </c>
      <c r="Z53" s="38">
        <f t="shared" si="4"/>
        <v>5</v>
      </c>
      <c r="AA53" s="38" t="str">
        <f t="shared" ca="1" si="5"/>
        <v/>
      </c>
      <c r="AB53" s="37" t="str">
        <f t="shared" ca="1" si="10"/>
        <v/>
      </c>
      <c r="AC53" s="25" t="str">
        <f t="shared" ca="1" si="6"/>
        <v/>
      </c>
      <c r="AD53" s="25" t="str">
        <f t="shared" ca="1" si="7"/>
        <v/>
      </c>
      <c r="AE53" s="25" t="str">
        <f t="shared" ca="1" si="8"/>
        <v/>
      </c>
      <c r="AF53" s="42" t="str">
        <f t="shared" ca="1" si="11"/>
        <v/>
      </c>
      <c r="AG53" s="38" t="str">
        <f t="shared" ca="1" si="9"/>
        <v/>
      </c>
    </row>
    <row r="54" spans="2:33" s="10" customFormat="1" ht="15" customHeight="1" x14ac:dyDescent="0.3">
      <c r="B54" s="9"/>
      <c r="C54" s="9"/>
      <c r="D54" s="9"/>
      <c r="E54" s="9"/>
      <c r="F54" s="9"/>
      <c r="G54" s="9" t="s">
        <v>360</v>
      </c>
      <c r="H54" s="9"/>
      <c r="I54" s="9"/>
      <c r="J54" s="9"/>
      <c r="L54" s="11" t="s">
        <v>233</v>
      </c>
      <c r="M54" s="34"/>
      <c r="N54" s="21"/>
      <c r="O54" s="21"/>
      <c r="P54" s="21"/>
      <c r="Q54" s="21"/>
      <c r="R54" s="21"/>
      <c r="S54" s="21"/>
      <c r="T54" s="21"/>
      <c r="U54" s="21"/>
      <c r="V54" s="21"/>
      <c r="W54" s="39">
        <f t="shared" ca="1" si="2"/>
        <v>0</v>
      </c>
      <c r="X54" s="39">
        <f t="shared" ca="1" si="3"/>
        <v>0</v>
      </c>
      <c r="Y54" s="38" t="str">
        <f>IF($Z55&gt;$Z54, IFERROR(MATCH($Z54, $Z55:$Z$99, 0)-1, ROW($Z$99)-ROW()), "")</f>
        <v/>
      </c>
      <c r="Z54" s="38">
        <f t="shared" si="4"/>
        <v>5</v>
      </c>
      <c r="AA54" s="38" t="str">
        <f t="shared" ca="1" si="5"/>
        <v/>
      </c>
      <c r="AB54" s="37" t="str">
        <f t="shared" ca="1" si="10"/>
        <v/>
      </c>
      <c r="AC54" s="25" t="str">
        <f t="shared" ca="1" si="6"/>
        <v/>
      </c>
      <c r="AD54" s="25" t="str">
        <f t="shared" ca="1" si="7"/>
        <v/>
      </c>
      <c r="AE54" s="25" t="str">
        <f t="shared" ca="1" si="8"/>
        <v/>
      </c>
      <c r="AF54" s="42" t="str">
        <f t="shared" ca="1" si="11"/>
        <v/>
      </c>
      <c r="AG54" s="38" t="str">
        <f t="shared" ca="1" si="9"/>
        <v/>
      </c>
    </row>
    <row r="55" spans="2:33" s="10" customFormat="1" ht="15" customHeight="1" x14ac:dyDescent="0.3">
      <c r="B55" s="9"/>
      <c r="C55" s="9"/>
      <c r="D55" s="9"/>
      <c r="E55" s="9"/>
      <c r="F55" s="9"/>
      <c r="G55" s="9" t="s">
        <v>361</v>
      </c>
      <c r="H55" s="9"/>
      <c r="I55" s="9"/>
      <c r="J55" s="9"/>
      <c r="L55" s="11" t="s">
        <v>234</v>
      </c>
      <c r="M55" s="34"/>
      <c r="N55" s="21"/>
      <c r="O55" s="21"/>
      <c r="P55" s="21"/>
      <c r="Q55" s="21"/>
      <c r="R55" s="21"/>
      <c r="S55" s="21"/>
      <c r="T55" s="21"/>
      <c r="U55" s="21"/>
      <c r="V55" s="21"/>
      <c r="W55" s="39">
        <f t="shared" ca="1" si="2"/>
        <v>0</v>
      </c>
      <c r="X55" s="39">
        <f t="shared" ca="1" si="3"/>
        <v>0</v>
      </c>
      <c r="Y55" s="38" t="str">
        <f>IF($Z56&gt;$Z55, IFERROR(MATCH($Z55, $Z56:$Z$99, 0)-1, ROW($Z$99)-ROW()), "")</f>
        <v/>
      </c>
      <c r="Z55" s="38">
        <f t="shared" si="4"/>
        <v>5</v>
      </c>
      <c r="AA55" s="38" t="str">
        <f t="shared" ca="1" si="5"/>
        <v/>
      </c>
      <c r="AB55" s="37" t="str">
        <f t="shared" ca="1" si="10"/>
        <v/>
      </c>
      <c r="AC55" s="25" t="str">
        <f t="shared" ca="1" si="6"/>
        <v/>
      </c>
      <c r="AD55" s="25" t="str">
        <f t="shared" ca="1" si="7"/>
        <v/>
      </c>
      <c r="AE55" s="25" t="str">
        <f t="shared" ca="1" si="8"/>
        <v/>
      </c>
      <c r="AF55" s="42" t="str">
        <f t="shared" ca="1" si="11"/>
        <v/>
      </c>
      <c r="AG55" s="38" t="str">
        <f t="shared" ca="1" si="9"/>
        <v/>
      </c>
    </row>
    <row r="56" spans="2:33" s="10" customFormat="1" ht="15" customHeight="1" x14ac:dyDescent="0.3">
      <c r="B56" s="9"/>
      <c r="C56" s="9"/>
      <c r="D56" s="9"/>
      <c r="E56" s="9"/>
      <c r="F56" s="9"/>
      <c r="G56" s="9" t="s">
        <v>362</v>
      </c>
      <c r="H56" s="9"/>
      <c r="I56" s="9"/>
      <c r="J56" s="9"/>
      <c r="L56" s="11" t="s">
        <v>235</v>
      </c>
      <c r="M56" s="34"/>
      <c r="N56" s="21"/>
      <c r="O56" s="21"/>
      <c r="P56" s="21"/>
      <c r="Q56" s="21"/>
      <c r="R56" s="21"/>
      <c r="S56" s="21"/>
      <c r="T56" s="21"/>
      <c r="U56" s="21"/>
      <c r="V56" s="21"/>
      <c r="W56" s="39">
        <f t="shared" ca="1" si="2"/>
        <v>0</v>
      </c>
      <c r="X56" s="39">
        <f t="shared" ca="1" si="3"/>
        <v>0</v>
      </c>
      <c r="Y56" s="38" t="str">
        <f>IF($Z57&gt;$Z56, IFERROR(MATCH($Z56, $Z57:$Z$99, 0)-1, ROW($Z$99)-ROW()), "")</f>
        <v/>
      </c>
      <c r="Z56" s="38">
        <f t="shared" si="4"/>
        <v>5</v>
      </c>
      <c r="AA56" s="38" t="str">
        <f t="shared" ca="1" si="5"/>
        <v/>
      </c>
      <c r="AB56" s="37" t="str">
        <f t="shared" ca="1" si="10"/>
        <v/>
      </c>
      <c r="AC56" s="25" t="str">
        <f t="shared" ca="1" si="6"/>
        <v/>
      </c>
      <c r="AD56" s="25" t="str">
        <f t="shared" ca="1" si="7"/>
        <v/>
      </c>
      <c r="AE56" s="25" t="str">
        <f t="shared" ca="1" si="8"/>
        <v/>
      </c>
      <c r="AF56" s="42" t="str">
        <f t="shared" ca="1" si="11"/>
        <v/>
      </c>
      <c r="AG56" s="38" t="str">
        <f t="shared" ca="1" si="9"/>
        <v/>
      </c>
    </row>
    <row r="57" spans="2:33" s="10" customFormat="1" ht="15" customHeight="1" x14ac:dyDescent="0.3">
      <c r="B57" s="9"/>
      <c r="C57" s="9"/>
      <c r="D57" s="9"/>
      <c r="E57" s="9"/>
      <c r="F57" s="9" t="s">
        <v>18</v>
      </c>
      <c r="G57" s="9"/>
      <c r="H57" s="9"/>
      <c r="I57" s="9"/>
      <c r="J57" s="9"/>
      <c r="L57" s="11" t="s">
        <v>236</v>
      </c>
      <c r="M57" s="33"/>
      <c r="N57" s="21"/>
      <c r="O57" s="21"/>
      <c r="P57" s="21"/>
      <c r="Q57" s="21"/>
      <c r="R57" s="21"/>
      <c r="S57" s="21"/>
      <c r="T57" s="21"/>
      <c r="U57" s="21"/>
      <c r="V57" s="21"/>
      <c r="W57" s="39">
        <f t="shared" ca="1" si="2"/>
        <v>0</v>
      </c>
      <c r="X57" s="39">
        <f t="shared" ca="1" si="3"/>
        <v>0</v>
      </c>
      <c r="Y57" s="38" t="str">
        <f>IF($Z58&gt;$Z57, IFERROR(MATCH($Z57, $Z58:$Z$99, 0)-1, ROW($Z$99)-ROW()), "")</f>
        <v/>
      </c>
      <c r="Z57" s="38">
        <f t="shared" si="4"/>
        <v>4</v>
      </c>
      <c r="AA57" s="38" t="str">
        <f t="shared" ca="1" si="5"/>
        <v/>
      </c>
      <c r="AB57" s="37" t="str">
        <f t="shared" ca="1" si="10"/>
        <v/>
      </c>
      <c r="AC57" s="25" t="str">
        <f t="shared" ca="1" si="6"/>
        <v/>
      </c>
      <c r="AD57" s="25" t="str">
        <f t="shared" ca="1" si="7"/>
        <v/>
      </c>
      <c r="AE57" s="25" t="str">
        <f t="shared" ca="1" si="8"/>
        <v/>
      </c>
      <c r="AF57" s="42" t="str">
        <f t="shared" ca="1" si="11"/>
        <v/>
      </c>
      <c r="AG57" s="38" t="str">
        <f t="shared" ca="1" si="9"/>
        <v/>
      </c>
    </row>
    <row r="58" spans="2:33" s="10" customFormat="1" ht="15" customHeight="1" x14ac:dyDescent="0.3">
      <c r="B58" s="9"/>
      <c r="C58" s="9"/>
      <c r="D58" s="9"/>
      <c r="E58" s="9"/>
      <c r="F58" s="9" t="s">
        <v>19</v>
      </c>
      <c r="G58" s="9"/>
      <c r="H58" s="9"/>
      <c r="I58" s="9"/>
      <c r="J58" s="9"/>
      <c r="L58" s="11" t="s">
        <v>237</v>
      </c>
      <c r="M58" s="33"/>
      <c r="N58" s="21"/>
      <c r="O58" s="21"/>
      <c r="P58" s="21"/>
      <c r="Q58" s="21"/>
      <c r="R58" s="21"/>
      <c r="S58" s="21"/>
      <c r="T58" s="21"/>
      <c r="U58" s="21"/>
      <c r="V58" s="21"/>
      <c r="W58" s="39">
        <f t="shared" ca="1" si="2"/>
        <v>0</v>
      </c>
      <c r="X58" s="39">
        <f t="shared" ca="1" si="3"/>
        <v>0</v>
      </c>
      <c r="Y58" s="38" t="str">
        <f>IF($Z59&gt;$Z58, IFERROR(MATCH($Z58, $Z59:$Z$99, 0)-1, ROW($Z$99)-ROW()), "")</f>
        <v/>
      </c>
      <c r="Z58" s="38">
        <f t="shared" si="4"/>
        <v>4</v>
      </c>
      <c r="AA58" s="38" t="str">
        <f t="shared" ca="1" si="5"/>
        <v/>
      </c>
      <c r="AB58" s="37" t="str">
        <f t="shared" ca="1" si="10"/>
        <v/>
      </c>
      <c r="AC58" s="25" t="str">
        <f t="shared" ca="1" si="6"/>
        <v/>
      </c>
      <c r="AD58" s="25" t="str">
        <f t="shared" ca="1" si="7"/>
        <v/>
      </c>
      <c r="AE58" s="25" t="str">
        <f t="shared" ca="1" si="8"/>
        <v/>
      </c>
      <c r="AF58" s="42" t="str">
        <f t="shared" ca="1" si="11"/>
        <v/>
      </c>
      <c r="AG58" s="38" t="str">
        <f t="shared" ca="1" si="9"/>
        <v/>
      </c>
    </row>
    <row r="59" spans="2:33" s="10" customFormat="1" ht="15" customHeight="1" x14ac:dyDescent="0.3">
      <c r="B59" s="9"/>
      <c r="C59" s="9"/>
      <c r="D59" s="9"/>
      <c r="E59" s="9"/>
      <c r="F59" s="9" t="s">
        <v>20</v>
      </c>
      <c r="G59" s="9"/>
      <c r="H59" s="9"/>
      <c r="I59" s="9"/>
      <c r="J59" s="9"/>
      <c r="L59" s="11" t="s">
        <v>238</v>
      </c>
      <c r="M59" s="33"/>
      <c r="N59" s="21"/>
      <c r="O59" s="21"/>
      <c r="P59" s="21"/>
      <c r="Q59" s="21"/>
      <c r="R59" s="21"/>
      <c r="S59" s="21"/>
      <c r="T59" s="21"/>
      <c r="U59" s="21"/>
      <c r="V59" s="21"/>
      <c r="W59" s="39">
        <f t="shared" ca="1" si="2"/>
        <v>0</v>
      </c>
      <c r="X59" s="39">
        <f t="shared" ca="1" si="3"/>
        <v>0</v>
      </c>
      <c r="Y59" s="38" t="str">
        <f>IF($Z60&gt;$Z59, IFERROR(MATCH($Z59, $Z60:$Z$99, 0)-1, ROW($Z$99)-ROW()), "")</f>
        <v/>
      </c>
      <c r="Z59" s="38">
        <f t="shared" si="4"/>
        <v>4</v>
      </c>
      <c r="AA59" s="38" t="str">
        <f t="shared" ca="1" si="5"/>
        <v/>
      </c>
      <c r="AB59" s="37" t="str">
        <f t="shared" ca="1" si="10"/>
        <v/>
      </c>
      <c r="AC59" s="25" t="str">
        <f t="shared" ca="1" si="6"/>
        <v/>
      </c>
      <c r="AD59" s="25" t="str">
        <f t="shared" ca="1" si="7"/>
        <v/>
      </c>
      <c r="AE59" s="25" t="str">
        <f t="shared" ca="1" si="8"/>
        <v/>
      </c>
      <c r="AF59" s="42" t="str">
        <f t="shared" ca="1" si="11"/>
        <v/>
      </c>
      <c r="AG59" s="38" t="str">
        <f t="shared" ca="1" si="9"/>
        <v/>
      </c>
    </row>
    <row r="60" spans="2:33" s="10" customFormat="1" ht="15" customHeight="1" x14ac:dyDescent="0.3">
      <c r="B60" s="9"/>
      <c r="C60" s="9"/>
      <c r="D60" s="9"/>
      <c r="E60" s="9"/>
      <c r="F60" s="9" t="s">
        <v>13</v>
      </c>
      <c r="G60" s="9"/>
      <c r="H60" s="9"/>
      <c r="I60" s="9"/>
      <c r="J60" s="9"/>
      <c r="L60" s="11" t="s">
        <v>239</v>
      </c>
      <c r="M60" s="33"/>
      <c r="N60" s="21"/>
      <c r="O60" s="21"/>
      <c r="P60" s="21"/>
      <c r="Q60" s="21"/>
      <c r="R60" s="21"/>
      <c r="S60" s="21"/>
      <c r="T60" s="21"/>
      <c r="U60" s="21"/>
      <c r="V60" s="21"/>
      <c r="W60" s="39">
        <f t="shared" ca="1" si="2"/>
        <v>0</v>
      </c>
      <c r="X60" s="39">
        <f t="shared" ca="1" si="3"/>
        <v>0</v>
      </c>
      <c r="Y60" s="38" t="str">
        <f>IF($Z61&gt;$Z60, IFERROR(MATCH($Z60, $Z61:$Z$99, 0)-1, ROW($Z$99)-ROW()), "")</f>
        <v/>
      </c>
      <c r="Z60" s="38">
        <f t="shared" si="4"/>
        <v>4</v>
      </c>
      <c r="AA60" s="38" t="str">
        <f t="shared" ca="1" si="5"/>
        <v/>
      </c>
      <c r="AB60" s="37" t="str">
        <f t="shared" ca="1" si="10"/>
        <v/>
      </c>
      <c r="AC60" s="25" t="str">
        <f t="shared" ca="1" si="6"/>
        <v/>
      </c>
      <c r="AD60" s="25" t="str">
        <f t="shared" ca="1" si="7"/>
        <v/>
      </c>
      <c r="AE60" s="25" t="str">
        <f t="shared" ca="1" si="8"/>
        <v/>
      </c>
      <c r="AF60" s="42" t="str">
        <f t="shared" ca="1" si="11"/>
        <v/>
      </c>
      <c r="AG60" s="38" t="str">
        <f t="shared" ca="1" si="9"/>
        <v/>
      </c>
    </row>
    <row r="61" spans="2:33" s="10" customFormat="1" ht="15" customHeight="1" x14ac:dyDescent="0.3">
      <c r="B61" s="9"/>
      <c r="C61" s="9"/>
      <c r="D61" s="9"/>
      <c r="E61" s="9" t="s">
        <v>21</v>
      </c>
      <c r="F61" s="9"/>
      <c r="G61" s="9"/>
      <c r="H61" s="9"/>
      <c r="I61" s="9"/>
      <c r="J61" s="9"/>
      <c r="L61" s="11" t="s">
        <v>240</v>
      </c>
      <c r="M61" s="32">
        <f>SUM($M$62:$M$63)</f>
        <v>0</v>
      </c>
      <c r="N61" s="21"/>
      <c r="O61" s="21"/>
      <c r="P61" s="21"/>
      <c r="Q61" s="21"/>
      <c r="R61" s="21"/>
      <c r="S61" s="21"/>
      <c r="T61" s="21"/>
      <c r="U61" s="21"/>
      <c r="V61" s="21"/>
      <c r="W61" s="39">
        <f t="shared" ca="1" si="2"/>
        <v>0</v>
      </c>
      <c r="X61" s="39">
        <f t="shared" ca="1" si="3"/>
        <v>0</v>
      </c>
      <c r="Y61" s="38">
        <f>IF($Z62&gt;$Z61, IFERROR(MATCH($Z61, $Z62:$Z$99, 0)-1, ROW($Z$99)-ROW()), "")</f>
        <v>2</v>
      </c>
      <c r="Z61" s="38">
        <f t="shared" si="4"/>
        <v>3</v>
      </c>
      <c r="AA61" s="38" t="str">
        <f t="shared" ca="1" si="5"/>
        <v/>
      </c>
      <c r="AB61" s="37" t="str">
        <f t="shared" ca="1" si="10"/>
        <v/>
      </c>
      <c r="AC61" s="25" t="str">
        <f t="shared" ca="1" si="6"/>
        <v/>
      </c>
      <c r="AD61" s="25" t="str">
        <f t="shared" ca="1" si="7"/>
        <v/>
      </c>
      <c r="AE61" s="25" t="str">
        <f t="shared" ca="1" si="8"/>
        <v/>
      </c>
      <c r="AF61" s="42" t="str">
        <f t="shared" ca="1" si="11"/>
        <v/>
      </c>
      <c r="AG61" s="38" t="str">
        <f t="shared" ca="1" si="9"/>
        <v/>
      </c>
    </row>
    <row r="62" spans="2:33" s="10" customFormat="1" ht="15" customHeight="1" x14ac:dyDescent="0.3">
      <c r="B62" s="9"/>
      <c r="C62" s="9"/>
      <c r="D62" s="9"/>
      <c r="E62" s="9"/>
      <c r="F62" s="9" t="s">
        <v>22</v>
      </c>
      <c r="G62" s="9"/>
      <c r="H62" s="9"/>
      <c r="I62" s="9"/>
      <c r="J62" s="9"/>
      <c r="L62" s="11" t="s">
        <v>241</v>
      </c>
      <c r="M62" s="33"/>
      <c r="N62" s="21"/>
      <c r="O62" s="21"/>
      <c r="P62" s="21"/>
      <c r="Q62" s="21"/>
      <c r="R62" s="21"/>
      <c r="S62" s="21"/>
      <c r="T62" s="21"/>
      <c r="U62" s="21"/>
      <c r="V62" s="21"/>
      <c r="W62" s="39">
        <f t="shared" ca="1" si="2"/>
        <v>0</v>
      </c>
      <c r="X62" s="39">
        <f t="shared" ca="1" si="3"/>
        <v>0</v>
      </c>
      <c r="Y62" s="38" t="str">
        <f>IF($Z63&gt;$Z62, IFERROR(MATCH($Z62, $Z63:$Z$99, 0)-1, ROW($Z$99)-ROW()), "")</f>
        <v/>
      </c>
      <c r="Z62" s="38">
        <f t="shared" si="4"/>
        <v>4</v>
      </c>
      <c r="AA62" s="38" t="str">
        <f t="shared" ca="1" si="5"/>
        <v/>
      </c>
      <c r="AB62" s="37" t="str">
        <f t="shared" ca="1" si="10"/>
        <v/>
      </c>
      <c r="AC62" s="25" t="str">
        <f t="shared" ca="1" si="6"/>
        <v/>
      </c>
      <c r="AD62" s="25" t="str">
        <f t="shared" ca="1" si="7"/>
        <v/>
      </c>
      <c r="AE62" s="25" t="str">
        <f t="shared" ca="1" si="8"/>
        <v/>
      </c>
      <c r="AF62" s="42" t="str">
        <f t="shared" ca="1" si="11"/>
        <v/>
      </c>
      <c r="AG62" s="38" t="str">
        <f t="shared" ca="1" si="9"/>
        <v/>
      </c>
    </row>
    <row r="63" spans="2:33" s="10" customFormat="1" ht="15" customHeight="1" x14ac:dyDescent="0.3">
      <c r="B63" s="9"/>
      <c r="C63" s="9"/>
      <c r="D63" s="9"/>
      <c r="E63" s="9"/>
      <c r="F63" s="9" t="s">
        <v>13</v>
      </c>
      <c r="G63" s="9"/>
      <c r="H63" s="9"/>
      <c r="I63" s="9"/>
      <c r="J63" s="9"/>
      <c r="L63" s="11" t="s">
        <v>242</v>
      </c>
      <c r="M63" s="33"/>
      <c r="N63" s="21"/>
      <c r="O63" s="21"/>
      <c r="P63" s="21"/>
      <c r="Q63" s="21"/>
      <c r="R63" s="21"/>
      <c r="S63" s="21"/>
      <c r="T63" s="21"/>
      <c r="U63" s="21"/>
      <c r="V63" s="21"/>
      <c r="W63" s="39">
        <f t="shared" ca="1" si="2"/>
        <v>0</v>
      </c>
      <c r="X63" s="39">
        <f t="shared" ca="1" si="3"/>
        <v>0</v>
      </c>
      <c r="Y63" s="38" t="str">
        <f>IF($Z64&gt;$Z63, IFERROR(MATCH($Z63, $Z64:$Z$99, 0)-1, ROW($Z$99)-ROW()), "")</f>
        <v/>
      </c>
      <c r="Z63" s="38">
        <f t="shared" si="4"/>
        <v>4</v>
      </c>
      <c r="AA63" s="38" t="str">
        <f t="shared" ca="1" si="5"/>
        <v/>
      </c>
      <c r="AB63" s="37" t="str">
        <f t="shared" ca="1" si="10"/>
        <v/>
      </c>
      <c r="AC63" s="25" t="str">
        <f t="shared" ca="1" si="6"/>
        <v/>
      </c>
      <c r="AD63" s="25" t="str">
        <f t="shared" ca="1" si="7"/>
        <v/>
      </c>
      <c r="AE63" s="25" t="str">
        <f t="shared" ca="1" si="8"/>
        <v/>
      </c>
      <c r="AF63" s="42" t="str">
        <f t="shared" ca="1" si="11"/>
        <v/>
      </c>
      <c r="AG63" s="38" t="str">
        <f t="shared" ca="1" si="9"/>
        <v/>
      </c>
    </row>
    <row r="64" spans="2:33" s="10" customFormat="1" ht="15" customHeight="1" x14ac:dyDescent="0.3">
      <c r="B64" s="9"/>
      <c r="C64" s="9"/>
      <c r="D64" s="9"/>
      <c r="E64" s="9" t="s">
        <v>23</v>
      </c>
      <c r="F64" s="9"/>
      <c r="G64" s="9"/>
      <c r="H64" s="9"/>
      <c r="I64" s="9"/>
      <c r="J64" s="9"/>
      <c r="L64" s="11" t="s">
        <v>243</v>
      </c>
      <c r="M64" s="32">
        <f>SUM($M$65:$M$68)</f>
        <v>0</v>
      </c>
      <c r="N64" s="21"/>
      <c r="O64" s="21"/>
      <c r="P64" s="21"/>
      <c r="Q64" s="21"/>
      <c r="R64" s="21"/>
      <c r="S64" s="21"/>
      <c r="T64" s="21"/>
      <c r="U64" s="21"/>
      <c r="V64" s="21"/>
      <c r="W64" s="39">
        <f t="shared" ca="1" si="2"/>
        <v>0</v>
      </c>
      <c r="X64" s="39">
        <f t="shared" ca="1" si="3"/>
        <v>0</v>
      </c>
      <c r="Y64" s="38">
        <f>IF($Z65&gt;$Z64, IFERROR(MATCH($Z64, $Z65:$Z$99, 0)-1, ROW($Z$99)-ROW()), "")</f>
        <v>4</v>
      </c>
      <c r="Z64" s="38">
        <f t="shared" si="4"/>
        <v>3</v>
      </c>
      <c r="AA64" s="38" t="str">
        <f t="shared" ca="1" si="5"/>
        <v/>
      </c>
      <c r="AB64" s="37" t="str">
        <f t="shared" ca="1" si="10"/>
        <v/>
      </c>
      <c r="AC64" s="25" t="str">
        <f t="shared" ca="1" si="6"/>
        <v/>
      </c>
      <c r="AD64" s="25" t="str">
        <f t="shared" ca="1" si="7"/>
        <v/>
      </c>
      <c r="AE64" s="25" t="str">
        <f t="shared" ca="1" si="8"/>
        <v/>
      </c>
      <c r="AF64" s="42" t="str">
        <f t="shared" ca="1" si="11"/>
        <v/>
      </c>
      <c r="AG64" s="38" t="str">
        <f t="shared" ca="1" si="9"/>
        <v/>
      </c>
    </row>
    <row r="65" spans="2:33" s="10" customFormat="1" ht="15" customHeight="1" x14ac:dyDescent="0.3">
      <c r="B65" s="9"/>
      <c r="C65" s="9"/>
      <c r="D65" s="9"/>
      <c r="E65" s="9"/>
      <c r="F65" s="9" t="s">
        <v>24</v>
      </c>
      <c r="G65" s="9"/>
      <c r="H65" s="9"/>
      <c r="I65" s="9"/>
      <c r="J65" s="9"/>
      <c r="L65" s="11" t="s">
        <v>244</v>
      </c>
      <c r="M65" s="33"/>
      <c r="N65" s="21"/>
      <c r="O65" s="21"/>
      <c r="P65" s="21"/>
      <c r="Q65" s="21"/>
      <c r="R65" s="21"/>
      <c r="S65" s="21"/>
      <c r="T65" s="21"/>
      <c r="U65" s="21"/>
      <c r="V65" s="21"/>
      <c r="W65" s="39">
        <f t="shared" ca="1" si="2"/>
        <v>0</v>
      </c>
      <c r="X65" s="39">
        <f t="shared" ca="1" si="3"/>
        <v>0</v>
      </c>
      <c r="Y65" s="38" t="str">
        <f>IF($Z66&gt;$Z65, IFERROR(MATCH($Z65, $Z66:$Z$99, 0)-1, ROW($Z$99)-ROW()), "")</f>
        <v/>
      </c>
      <c r="Z65" s="38">
        <f t="shared" si="4"/>
        <v>4</v>
      </c>
      <c r="AA65" s="38" t="str">
        <f t="shared" ca="1" si="5"/>
        <v/>
      </c>
      <c r="AB65" s="37" t="str">
        <f t="shared" ca="1" si="10"/>
        <v/>
      </c>
      <c r="AC65" s="25" t="str">
        <f t="shared" ca="1" si="6"/>
        <v/>
      </c>
      <c r="AD65" s="25" t="str">
        <f t="shared" ca="1" si="7"/>
        <v/>
      </c>
      <c r="AE65" s="25" t="str">
        <f t="shared" ca="1" si="8"/>
        <v/>
      </c>
      <c r="AF65" s="42" t="str">
        <f t="shared" ca="1" si="11"/>
        <v/>
      </c>
      <c r="AG65" s="38" t="str">
        <f t="shared" ca="1" si="9"/>
        <v/>
      </c>
    </row>
    <row r="66" spans="2:33" s="10" customFormat="1" ht="15" customHeight="1" x14ac:dyDescent="0.3">
      <c r="B66" s="9"/>
      <c r="C66" s="9"/>
      <c r="D66" s="9"/>
      <c r="E66" s="9"/>
      <c r="F66" s="9" t="s">
        <v>25</v>
      </c>
      <c r="G66" s="9"/>
      <c r="H66" s="9"/>
      <c r="I66" s="9"/>
      <c r="J66" s="9"/>
      <c r="L66" s="11" t="s">
        <v>245</v>
      </c>
      <c r="M66" s="33"/>
      <c r="N66" s="21"/>
      <c r="O66" s="21"/>
      <c r="P66" s="21"/>
      <c r="Q66" s="21"/>
      <c r="R66" s="21"/>
      <c r="S66" s="21"/>
      <c r="T66" s="21"/>
      <c r="U66" s="21"/>
      <c r="V66" s="21"/>
      <c r="W66" s="39">
        <f t="shared" ca="1" si="2"/>
        <v>0</v>
      </c>
      <c r="X66" s="39">
        <f t="shared" ca="1" si="3"/>
        <v>0</v>
      </c>
      <c r="Y66" s="38" t="str">
        <f>IF($Z67&gt;$Z66, IFERROR(MATCH($Z66, $Z67:$Z$99, 0)-1, ROW($Z$99)-ROW()), "")</f>
        <v/>
      </c>
      <c r="Z66" s="38">
        <f t="shared" si="4"/>
        <v>4</v>
      </c>
      <c r="AA66" s="38" t="str">
        <f t="shared" ca="1" si="5"/>
        <v/>
      </c>
      <c r="AB66" s="37" t="str">
        <f t="shared" ca="1" si="10"/>
        <v/>
      </c>
      <c r="AC66" s="25" t="str">
        <f t="shared" ca="1" si="6"/>
        <v/>
      </c>
      <c r="AD66" s="25" t="str">
        <f t="shared" ca="1" si="7"/>
        <v/>
      </c>
      <c r="AE66" s="25" t="str">
        <f t="shared" ca="1" si="8"/>
        <v/>
      </c>
      <c r="AF66" s="42" t="str">
        <f t="shared" ca="1" si="11"/>
        <v/>
      </c>
      <c r="AG66" s="38" t="str">
        <f t="shared" ca="1" si="9"/>
        <v/>
      </c>
    </row>
    <row r="67" spans="2:33" s="10" customFormat="1" ht="15" customHeight="1" x14ac:dyDescent="0.3">
      <c r="B67" s="9"/>
      <c r="C67" s="9"/>
      <c r="D67" s="9"/>
      <c r="E67" s="9"/>
      <c r="F67" s="9" t="s">
        <v>26</v>
      </c>
      <c r="G67" s="9"/>
      <c r="H67" s="9"/>
      <c r="I67" s="9"/>
      <c r="J67" s="9"/>
      <c r="L67" s="11" t="s">
        <v>246</v>
      </c>
      <c r="M67" s="33"/>
      <c r="N67" s="21"/>
      <c r="O67" s="21"/>
      <c r="P67" s="21"/>
      <c r="Q67" s="21"/>
      <c r="R67" s="21"/>
      <c r="S67" s="21"/>
      <c r="T67" s="21"/>
      <c r="U67" s="21"/>
      <c r="V67" s="21"/>
      <c r="W67" s="39">
        <f t="shared" ca="1" si="2"/>
        <v>0</v>
      </c>
      <c r="X67" s="39">
        <f t="shared" ca="1" si="3"/>
        <v>0</v>
      </c>
      <c r="Y67" s="38" t="str">
        <f>IF($Z68&gt;$Z67, IFERROR(MATCH($Z67, $Z68:$Z$99, 0)-1, ROW($Z$99)-ROW()), "")</f>
        <v/>
      </c>
      <c r="Z67" s="38">
        <f t="shared" si="4"/>
        <v>4</v>
      </c>
      <c r="AA67" s="38" t="str">
        <f t="shared" ca="1" si="5"/>
        <v/>
      </c>
      <c r="AB67" s="37" t="str">
        <f t="shared" ca="1" si="10"/>
        <v/>
      </c>
      <c r="AC67" s="25" t="str">
        <f t="shared" ca="1" si="6"/>
        <v/>
      </c>
      <c r="AD67" s="25" t="str">
        <f t="shared" ca="1" si="7"/>
        <v/>
      </c>
      <c r="AE67" s="25" t="str">
        <f t="shared" ca="1" si="8"/>
        <v/>
      </c>
      <c r="AF67" s="42" t="str">
        <f t="shared" ca="1" si="11"/>
        <v/>
      </c>
      <c r="AG67" s="38" t="str">
        <f t="shared" ca="1" si="9"/>
        <v/>
      </c>
    </row>
    <row r="68" spans="2:33" s="10" customFormat="1" ht="15" customHeight="1" x14ac:dyDescent="0.3">
      <c r="B68" s="9"/>
      <c r="C68" s="9"/>
      <c r="D68" s="9"/>
      <c r="E68" s="9"/>
      <c r="F68" s="9" t="s">
        <v>13</v>
      </c>
      <c r="G68" s="9"/>
      <c r="H68" s="9"/>
      <c r="I68" s="9"/>
      <c r="J68" s="9"/>
      <c r="L68" s="11" t="s">
        <v>247</v>
      </c>
      <c r="M68" s="33"/>
      <c r="N68" s="21"/>
      <c r="O68" s="21"/>
      <c r="P68" s="21"/>
      <c r="Q68" s="21"/>
      <c r="R68" s="21"/>
      <c r="S68" s="21"/>
      <c r="T68" s="21"/>
      <c r="U68" s="21"/>
      <c r="V68" s="21"/>
      <c r="W68" s="39">
        <f t="shared" ca="1" si="2"/>
        <v>0</v>
      </c>
      <c r="X68" s="39">
        <f t="shared" ca="1" si="3"/>
        <v>0</v>
      </c>
      <c r="Y68" s="38" t="str">
        <f>IF($Z69&gt;$Z68, IFERROR(MATCH($Z68, $Z69:$Z$99, 0)-1, ROW($Z$99)-ROW()), "")</f>
        <v/>
      </c>
      <c r="Z68" s="38">
        <f t="shared" si="4"/>
        <v>4</v>
      </c>
      <c r="AA68" s="38" t="str">
        <f t="shared" ca="1" si="5"/>
        <v/>
      </c>
      <c r="AB68" s="37" t="str">
        <f t="shared" ca="1" si="10"/>
        <v/>
      </c>
      <c r="AC68" s="25" t="str">
        <f t="shared" ca="1" si="6"/>
        <v/>
      </c>
      <c r="AD68" s="25" t="str">
        <f t="shared" ca="1" si="7"/>
        <v/>
      </c>
      <c r="AE68" s="25" t="str">
        <f t="shared" ca="1" si="8"/>
        <v/>
      </c>
      <c r="AF68" s="42" t="str">
        <f t="shared" ca="1" si="11"/>
        <v/>
      </c>
      <c r="AG68" s="38" t="str">
        <f t="shared" ca="1" si="9"/>
        <v/>
      </c>
    </row>
    <row r="69" spans="2:33" s="10" customFormat="1" ht="15" customHeight="1" x14ac:dyDescent="0.3">
      <c r="B69" s="9"/>
      <c r="C69" s="9"/>
      <c r="D69" s="9"/>
      <c r="E69" s="9" t="s">
        <v>13</v>
      </c>
      <c r="F69" s="9"/>
      <c r="G69" s="9"/>
      <c r="H69" s="9"/>
      <c r="I69" s="9"/>
      <c r="J69" s="9"/>
      <c r="L69" s="11" t="s">
        <v>248</v>
      </c>
      <c r="M69" s="32"/>
      <c r="N69" s="21"/>
      <c r="O69" s="21"/>
      <c r="P69" s="21"/>
      <c r="Q69" s="21"/>
      <c r="R69" s="21"/>
      <c r="S69" s="21"/>
      <c r="T69" s="21"/>
      <c r="U69" s="21"/>
      <c r="V69" s="21"/>
      <c r="W69" s="39">
        <f t="shared" ca="1" si="2"/>
        <v>0</v>
      </c>
      <c r="X69" s="39">
        <f t="shared" ca="1" si="3"/>
        <v>0</v>
      </c>
      <c r="Y69" s="38" t="str">
        <f>IF($Z70&gt;$Z69, IFERROR(MATCH($Z69, $Z70:$Z$99, 0)-1, ROW($Z$99)-ROW()), "")</f>
        <v/>
      </c>
      <c r="Z69" s="38">
        <f t="shared" si="4"/>
        <v>3</v>
      </c>
      <c r="AA69" s="38" t="str">
        <f t="shared" ca="1" si="5"/>
        <v/>
      </c>
      <c r="AB69" s="37" t="str">
        <f t="shared" ref="AB69:AB99" ca="1" si="12">IF(ISTEXT($M69), IFERROR(IF(SEARCH(".", $M69)&lt;&gt;0, Fout_punt),Fout_geen_getal), IF($M69&lt;&gt;$X69, Fout_som&amp;TEXT($X69,"# ##0,00 €"), ""))</f>
        <v/>
      </c>
      <c r="AC69" s="25" t="str">
        <f t="shared" ca="1" si="6"/>
        <v/>
      </c>
      <c r="AD69" s="25" t="str">
        <f t="shared" ca="1" si="7"/>
        <v/>
      </c>
      <c r="AE69" s="25" t="str">
        <f t="shared" ca="1" si="8"/>
        <v/>
      </c>
      <c r="AF69" s="42" t="str">
        <f t="shared" ref="AF69:AF99" ca="1" si="13">IF($Y69&lt;&gt;"", IF(SUMIF(OFFSET($Z69, 1, 0, $Y69), "&gt;"&amp;$Z69, OFFSET($AA69, 1, 0, $Y69))&lt;&gt;0, IFERROR(Waarschuwing_1&amp;_xlfn.TEXTJOIN(" &amp; ", TRUE, OFFSET($AA69,1,0,$Y69))&amp;Waarschuwing_2, Waarschuwing_legacy), ""), "")</f>
        <v/>
      </c>
      <c r="AG69" s="38" t="str">
        <f t="shared" ca="1" si="9"/>
        <v/>
      </c>
    </row>
    <row r="70" spans="2:33" s="10" customFormat="1" ht="15" customHeight="1" x14ac:dyDescent="0.3">
      <c r="B70" s="9"/>
      <c r="C70" s="9" t="s">
        <v>161</v>
      </c>
      <c r="D70" s="9"/>
      <c r="E70" s="9"/>
      <c r="F70" s="9"/>
      <c r="G70" s="9"/>
      <c r="H70" s="9"/>
      <c r="I70" s="9"/>
      <c r="J70" s="9"/>
      <c r="L70" s="11" t="s">
        <v>249</v>
      </c>
      <c r="M70" s="29">
        <f>SUM($M$71:$M$77)</f>
        <v>0</v>
      </c>
      <c r="N70" s="21"/>
      <c r="O70" s="21"/>
      <c r="P70" s="21"/>
      <c r="Q70" s="21"/>
      <c r="R70" s="21"/>
      <c r="S70" s="21"/>
      <c r="T70" s="21"/>
      <c r="U70" s="21"/>
      <c r="V70" s="21"/>
      <c r="W70" s="39">
        <f t="shared" ref="W70:W99" ca="1" si="14">IF($Y70&lt;&gt;"", SUMIF(OFFSET($Z70, 1, 0, $Y70), $Z70+1, OFFSET($M70, 1, 0, $Y70)), $M70)</f>
        <v>0</v>
      </c>
      <c r="X70" s="39">
        <f t="shared" ref="X70:X99" ca="1" si="15">IF($W70&lt;&gt;0, $W70, $M70)</f>
        <v>0</v>
      </c>
      <c r="Y70" s="38">
        <f>IF($Z71&gt;$Z70, IFERROR(MATCH($Z70, $Z71:$Z$99, 0)-1, ROW($Z$99)-ROW()), "")</f>
        <v>7</v>
      </c>
      <c r="Z70" s="38">
        <f t="shared" ref="Z70:Z99" si="16">IF(C70&lt;&gt;"",1,IF(D70&lt;&gt;"",2,IF(E70&lt;&gt;"",3,IF(F70&lt;&gt;"",4,IF(G70&lt;&gt;"",5,IF(H70&lt;&gt;"",6,IF(I70&lt;&gt;"",7,IF(J70&lt;&gt;"",8))))))))</f>
        <v>1</v>
      </c>
      <c r="AA70" s="38" t="str">
        <f t="shared" ref="AA70:AA99" ca="1" si="17">IF($AB70&lt;&gt;"", ROW(), "")</f>
        <v/>
      </c>
      <c r="AB70" s="37" t="str">
        <f t="shared" ca="1" si="12"/>
        <v/>
      </c>
      <c r="AC70" s="25" t="str">
        <f t="shared" ref="AC70:AC99" ca="1" si="18">IF($AD70&lt;&gt;"", ROW(), "")</f>
        <v/>
      </c>
      <c r="AD70" s="25" t="str">
        <f t="shared" ref="AD70:AD99" ca="1" si="19">IF($W70&lt;&gt;$X70, Info_lege_velden, "")</f>
        <v/>
      </c>
      <c r="AE70" s="25" t="str">
        <f t="shared" ref="AE70:AE99" ca="1" si="20">IF($AF70&lt;&gt;"", ROW(), "")</f>
        <v/>
      </c>
      <c r="AF70" s="42" t="str">
        <f t="shared" ca="1" si="13"/>
        <v/>
      </c>
      <c r="AG70" s="38" t="str">
        <f t="shared" ref="AG70:AG99" ca="1" si="21">IF($AB70&lt;&gt;"", $AB70, IF($AD70&lt;&gt;"", $AD70, IF($AF70&lt;&gt;"", $AF70, "")))</f>
        <v/>
      </c>
    </row>
    <row r="71" spans="2:33" s="10" customFormat="1" ht="15" customHeight="1" x14ac:dyDescent="0.3">
      <c r="B71" s="9"/>
      <c r="C71" s="9"/>
      <c r="D71" s="9" t="s">
        <v>162</v>
      </c>
      <c r="E71" s="9"/>
      <c r="F71" s="9"/>
      <c r="G71" s="9"/>
      <c r="H71" s="9"/>
      <c r="I71" s="9"/>
      <c r="J71" s="9"/>
      <c r="L71" s="11" t="s">
        <v>250</v>
      </c>
      <c r="M71" s="31"/>
      <c r="N71" s="21"/>
      <c r="O71" s="21"/>
      <c r="P71" s="21"/>
      <c r="Q71" s="21"/>
      <c r="R71" s="21"/>
      <c r="S71" s="21"/>
      <c r="T71" s="21"/>
      <c r="U71" s="21"/>
      <c r="V71" s="21"/>
      <c r="W71" s="39">
        <f t="shared" ca="1" si="14"/>
        <v>0</v>
      </c>
      <c r="X71" s="39">
        <f t="shared" ca="1" si="15"/>
        <v>0</v>
      </c>
      <c r="Y71" s="38" t="str">
        <f>IF($Z72&gt;$Z71, IFERROR(MATCH($Z71, $Z72:$Z$99, 0)-1, ROW($Z$99)-ROW()), "")</f>
        <v/>
      </c>
      <c r="Z71" s="38">
        <f t="shared" si="16"/>
        <v>2</v>
      </c>
      <c r="AA71" s="38" t="str">
        <f t="shared" ca="1" si="17"/>
        <v/>
      </c>
      <c r="AB71" s="37" t="str">
        <f t="shared" ca="1" si="12"/>
        <v/>
      </c>
      <c r="AC71" s="25" t="str">
        <f t="shared" ca="1" si="18"/>
        <v/>
      </c>
      <c r="AD71" s="25" t="str">
        <f t="shared" ca="1" si="19"/>
        <v/>
      </c>
      <c r="AE71" s="25" t="str">
        <f t="shared" ca="1" si="20"/>
        <v/>
      </c>
      <c r="AF71" s="42" t="str">
        <f t="shared" ca="1" si="13"/>
        <v/>
      </c>
      <c r="AG71" s="38" t="str">
        <f t="shared" ca="1" si="21"/>
        <v/>
      </c>
    </row>
    <row r="72" spans="2:33" s="10" customFormat="1" ht="15" customHeight="1" x14ac:dyDescent="0.3">
      <c r="B72" s="9"/>
      <c r="C72" s="9"/>
      <c r="D72" s="9" t="s">
        <v>163</v>
      </c>
      <c r="E72" s="9"/>
      <c r="F72" s="9"/>
      <c r="G72" s="9"/>
      <c r="H72" s="9"/>
      <c r="I72" s="9"/>
      <c r="J72" s="9"/>
      <c r="L72" s="11" t="s">
        <v>251</v>
      </c>
      <c r="M72" s="31"/>
      <c r="N72" s="21"/>
      <c r="O72" s="21"/>
      <c r="P72" s="21"/>
      <c r="Q72" s="21"/>
      <c r="R72" s="21"/>
      <c r="S72" s="21"/>
      <c r="T72" s="21"/>
      <c r="U72" s="21"/>
      <c r="V72" s="21"/>
      <c r="W72" s="39">
        <f t="shared" ca="1" si="14"/>
        <v>0</v>
      </c>
      <c r="X72" s="39">
        <f t="shared" ca="1" si="15"/>
        <v>0</v>
      </c>
      <c r="Y72" s="38" t="str">
        <f>IF($Z73&gt;$Z72, IFERROR(MATCH($Z72, $Z73:$Z$99, 0)-1, ROW($Z$99)-ROW()), "")</f>
        <v/>
      </c>
      <c r="Z72" s="38">
        <f t="shared" si="16"/>
        <v>2</v>
      </c>
      <c r="AA72" s="38" t="str">
        <f t="shared" ca="1" si="17"/>
        <v/>
      </c>
      <c r="AB72" s="37" t="str">
        <f t="shared" ca="1" si="12"/>
        <v/>
      </c>
      <c r="AC72" s="25" t="str">
        <f t="shared" ca="1" si="18"/>
        <v/>
      </c>
      <c r="AD72" s="25" t="str">
        <f t="shared" ca="1" si="19"/>
        <v/>
      </c>
      <c r="AE72" s="25" t="str">
        <f t="shared" ca="1" si="20"/>
        <v/>
      </c>
      <c r="AF72" s="42" t="str">
        <f t="shared" ca="1" si="13"/>
        <v/>
      </c>
      <c r="AG72" s="38" t="str">
        <f t="shared" ca="1" si="21"/>
        <v/>
      </c>
    </row>
    <row r="73" spans="2:33" s="10" customFormat="1" ht="15" customHeight="1" x14ac:dyDescent="0.3">
      <c r="B73" s="9"/>
      <c r="C73" s="9"/>
      <c r="D73" s="9" t="s">
        <v>164</v>
      </c>
      <c r="E73" s="9"/>
      <c r="F73" s="9"/>
      <c r="G73" s="9"/>
      <c r="H73" s="9"/>
      <c r="I73" s="9"/>
      <c r="J73" s="9"/>
      <c r="L73" s="11" t="s">
        <v>252</v>
      </c>
      <c r="M73" s="31"/>
      <c r="N73" s="21"/>
      <c r="O73" s="21"/>
      <c r="P73" s="21"/>
      <c r="Q73" s="21"/>
      <c r="R73" s="21"/>
      <c r="S73" s="21"/>
      <c r="T73" s="21"/>
      <c r="U73" s="21"/>
      <c r="V73" s="21"/>
      <c r="W73" s="39">
        <f t="shared" ca="1" si="14"/>
        <v>0</v>
      </c>
      <c r="X73" s="39">
        <f t="shared" ca="1" si="15"/>
        <v>0</v>
      </c>
      <c r="Y73" s="38" t="str">
        <f>IF($Z74&gt;$Z73, IFERROR(MATCH($Z73, $Z74:$Z$99, 0)-1, ROW($Z$99)-ROW()), "")</f>
        <v/>
      </c>
      <c r="Z73" s="38">
        <f t="shared" si="16"/>
        <v>2</v>
      </c>
      <c r="AA73" s="38" t="str">
        <f t="shared" ca="1" si="17"/>
        <v/>
      </c>
      <c r="AB73" s="37" t="str">
        <f t="shared" ca="1" si="12"/>
        <v/>
      </c>
      <c r="AC73" s="25" t="str">
        <f t="shared" ca="1" si="18"/>
        <v/>
      </c>
      <c r="AD73" s="25" t="str">
        <f t="shared" ca="1" si="19"/>
        <v/>
      </c>
      <c r="AE73" s="25" t="str">
        <f t="shared" ca="1" si="20"/>
        <v/>
      </c>
      <c r="AF73" s="42" t="str">
        <f t="shared" ca="1" si="13"/>
        <v/>
      </c>
      <c r="AG73" s="38" t="str">
        <f t="shared" ca="1" si="21"/>
        <v/>
      </c>
    </row>
    <row r="74" spans="2:33" s="10" customFormat="1" ht="15" customHeight="1" x14ac:dyDescent="0.3">
      <c r="B74" s="9"/>
      <c r="C74" s="9"/>
      <c r="D74" s="9" t="s">
        <v>165</v>
      </c>
      <c r="E74" s="9"/>
      <c r="F74" s="9"/>
      <c r="G74" s="9"/>
      <c r="H74" s="9"/>
      <c r="I74" s="9"/>
      <c r="J74" s="9"/>
      <c r="L74" s="11" t="s">
        <v>253</v>
      </c>
      <c r="M74" s="31"/>
      <c r="N74" s="21"/>
      <c r="O74" s="21"/>
      <c r="P74" s="21"/>
      <c r="Q74" s="21"/>
      <c r="R74" s="21"/>
      <c r="S74" s="21"/>
      <c r="T74" s="21"/>
      <c r="U74" s="21"/>
      <c r="V74" s="21"/>
      <c r="W74" s="39">
        <f t="shared" ca="1" si="14"/>
        <v>0</v>
      </c>
      <c r="X74" s="39">
        <f t="shared" ca="1" si="15"/>
        <v>0</v>
      </c>
      <c r="Y74" s="38" t="str">
        <f>IF($Z75&gt;$Z74, IFERROR(MATCH($Z74, $Z75:$Z$99, 0)-1, ROW($Z$99)-ROW()), "")</f>
        <v/>
      </c>
      <c r="Z74" s="38">
        <f t="shared" si="16"/>
        <v>2</v>
      </c>
      <c r="AA74" s="38" t="str">
        <f t="shared" ca="1" si="17"/>
        <v/>
      </c>
      <c r="AB74" s="37" t="str">
        <f t="shared" ca="1" si="12"/>
        <v/>
      </c>
      <c r="AC74" s="25" t="str">
        <f t="shared" ca="1" si="18"/>
        <v/>
      </c>
      <c r="AD74" s="25" t="str">
        <f t="shared" ca="1" si="19"/>
        <v/>
      </c>
      <c r="AE74" s="25" t="str">
        <f t="shared" ca="1" si="20"/>
        <v/>
      </c>
      <c r="AF74" s="42" t="str">
        <f t="shared" ca="1" si="13"/>
        <v/>
      </c>
      <c r="AG74" s="38" t="str">
        <f t="shared" ca="1" si="21"/>
        <v/>
      </c>
    </row>
    <row r="75" spans="2:33" s="10" customFormat="1" ht="15" customHeight="1" x14ac:dyDescent="0.3">
      <c r="B75" s="9"/>
      <c r="C75" s="9"/>
      <c r="D75" s="9" t="s">
        <v>166</v>
      </c>
      <c r="E75" s="9"/>
      <c r="F75" s="9"/>
      <c r="G75" s="9"/>
      <c r="H75" s="9"/>
      <c r="I75" s="9"/>
      <c r="J75" s="9"/>
      <c r="L75" s="11" t="s">
        <v>254</v>
      </c>
      <c r="M75" s="31"/>
      <c r="N75" s="21"/>
      <c r="O75" s="21"/>
      <c r="P75" s="21"/>
      <c r="Q75" s="21"/>
      <c r="R75" s="21"/>
      <c r="S75" s="21"/>
      <c r="T75" s="21"/>
      <c r="U75" s="21"/>
      <c r="V75" s="21"/>
      <c r="W75" s="39">
        <f t="shared" ca="1" si="14"/>
        <v>0</v>
      </c>
      <c r="X75" s="39">
        <f t="shared" ca="1" si="15"/>
        <v>0</v>
      </c>
      <c r="Y75" s="38" t="str">
        <f>IF($Z76&gt;$Z75, IFERROR(MATCH($Z75, $Z76:$Z$99, 0)-1, ROW($Z$99)-ROW()), "")</f>
        <v/>
      </c>
      <c r="Z75" s="38">
        <f t="shared" si="16"/>
        <v>2</v>
      </c>
      <c r="AA75" s="38" t="str">
        <f t="shared" ca="1" si="17"/>
        <v/>
      </c>
      <c r="AB75" s="37" t="str">
        <f t="shared" ca="1" si="12"/>
        <v/>
      </c>
      <c r="AC75" s="25" t="str">
        <f t="shared" ca="1" si="18"/>
        <v/>
      </c>
      <c r="AD75" s="25" t="str">
        <f t="shared" ca="1" si="19"/>
        <v/>
      </c>
      <c r="AE75" s="25" t="str">
        <f t="shared" ca="1" si="20"/>
        <v/>
      </c>
      <c r="AF75" s="42" t="str">
        <f t="shared" ca="1" si="13"/>
        <v/>
      </c>
      <c r="AG75" s="38" t="str">
        <f t="shared" ca="1" si="21"/>
        <v/>
      </c>
    </row>
    <row r="76" spans="2:33" s="10" customFormat="1" ht="15" customHeight="1" x14ac:dyDescent="0.3">
      <c r="B76" s="9"/>
      <c r="C76" s="9"/>
      <c r="D76" s="9" t="s">
        <v>167</v>
      </c>
      <c r="E76" s="9"/>
      <c r="F76" s="9"/>
      <c r="G76" s="9"/>
      <c r="H76" s="9"/>
      <c r="I76" s="9"/>
      <c r="J76" s="9"/>
      <c r="L76" s="11" t="s">
        <v>255</v>
      </c>
      <c r="M76" s="31"/>
      <c r="N76" s="21"/>
      <c r="O76" s="21"/>
      <c r="P76" s="21"/>
      <c r="Q76" s="21"/>
      <c r="R76" s="21"/>
      <c r="S76" s="21"/>
      <c r="T76" s="21"/>
      <c r="U76" s="21"/>
      <c r="V76" s="21"/>
      <c r="W76" s="39">
        <f t="shared" ca="1" si="14"/>
        <v>0</v>
      </c>
      <c r="X76" s="39">
        <f t="shared" ca="1" si="15"/>
        <v>0</v>
      </c>
      <c r="Y76" s="38" t="str">
        <f>IF($Z77&gt;$Z76, IFERROR(MATCH($Z76, $Z77:$Z$99, 0)-1, ROW($Z$99)-ROW()), "")</f>
        <v/>
      </c>
      <c r="Z76" s="38">
        <f t="shared" si="16"/>
        <v>2</v>
      </c>
      <c r="AA76" s="38" t="str">
        <f t="shared" ca="1" si="17"/>
        <v/>
      </c>
      <c r="AB76" s="37" t="str">
        <f t="shared" ca="1" si="12"/>
        <v/>
      </c>
      <c r="AC76" s="25" t="str">
        <f t="shared" ca="1" si="18"/>
        <v/>
      </c>
      <c r="AD76" s="25" t="str">
        <f t="shared" ca="1" si="19"/>
        <v/>
      </c>
      <c r="AE76" s="25" t="str">
        <f t="shared" ca="1" si="20"/>
        <v/>
      </c>
      <c r="AF76" s="42" t="str">
        <f t="shared" ca="1" si="13"/>
        <v/>
      </c>
      <c r="AG76" s="38" t="str">
        <f t="shared" ca="1" si="21"/>
        <v/>
      </c>
    </row>
    <row r="77" spans="2:33" s="10" customFormat="1" ht="15" customHeight="1" x14ac:dyDescent="0.3">
      <c r="B77" s="9"/>
      <c r="C77" s="9"/>
      <c r="D77" s="9" t="s">
        <v>168</v>
      </c>
      <c r="E77" s="9"/>
      <c r="F77" s="9"/>
      <c r="G77" s="9"/>
      <c r="H77" s="9"/>
      <c r="I77" s="9"/>
      <c r="J77" s="9"/>
      <c r="L77" s="11" t="s">
        <v>256</v>
      </c>
      <c r="M77" s="31"/>
      <c r="N77" s="21"/>
      <c r="O77" s="21"/>
      <c r="P77" s="21"/>
      <c r="Q77" s="21"/>
      <c r="R77" s="21"/>
      <c r="S77" s="21"/>
      <c r="T77" s="21"/>
      <c r="U77" s="21"/>
      <c r="V77" s="21"/>
      <c r="W77" s="39">
        <f t="shared" ca="1" si="14"/>
        <v>0</v>
      </c>
      <c r="X77" s="39">
        <f t="shared" ca="1" si="15"/>
        <v>0</v>
      </c>
      <c r="Y77" s="38" t="str">
        <f>IF($Z78&gt;$Z77, IFERROR(MATCH($Z77, $Z78:$Z$99, 0)-1, ROW($Z$99)-ROW()), "")</f>
        <v/>
      </c>
      <c r="Z77" s="38">
        <f t="shared" si="16"/>
        <v>2</v>
      </c>
      <c r="AA77" s="38" t="str">
        <f t="shared" ca="1" si="17"/>
        <v/>
      </c>
      <c r="AB77" s="37" t="str">
        <f t="shared" ca="1" si="12"/>
        <v/>
      </c>
      <c r="AC77" s="25" t="str">
        <f t="shared" ca="1" si="18"/>
        <v/>
      </c>
      <c r="AD77" s="25" t="str">
        <f t="shared" ca="1" si="19"/>
        <v/>
      </c>
      <c r="AE77" s="25" t="str">
        <f t="shared" ca="1" si="20"/>
        <v/>
      </c>
      <c r="AF77" s="42" t="str">
        <f t="shared" ca="1" si="13"/>
        <v/>
      </c>
      <c r="AG77" s="38" t="str">
        <f t="shared" ca="1" si="21"/>
        <v/>
      </c>
    </row>
    <row r="78" spans="2:33" s="10" customFormat="1" ht="15" customHeight="1" x14ac:dyDescent="0.3">
      <c r="B78" s="9"/>
      <c r="C78" s="9" t="s">
        <v>169</v>
      </c>
      <c r="D78" s="9"/>
      <c r="E78" s="9"/>
      <c r="F78" s="9"/>
      <c r="G78" s="9"/>
      <c r="H78" s="9"/>
      <c r="I78" s="9"/>
      <c r="J78" s="9"/>
      <c r="L78" s="11" t="s">
        <v>257</v>
      </c>
      <c r="M78" s="29">
        <f>SUM($M$79:$M$86)</f>
        <v>0</v>
      </c>
      <c r="N78" s="21"/>
      <c r="O78" s="21"/>
      <c r="P78" s="21"/>
      <c r="Q78" s="21"/>
      <c r="R78" s="21"/>
      <c r="S78" s="21"/>
      <c r="T78" s="21"/>
      <c r="U78" s="21"/>
      <c r="V78" s="21"/>
      <c r="W78" s="39">
        <f t="shared" ca="1" si="14"/>
        <v>0</v>
      </c>
      <c r="X78" s="39">
        <f t="shared" ca="1" si="15"/>
        <v>0</v>
      </c>
      <c r="Y78" s="38">
        <f>IF($Z79&gt;$Z78, IFERROR(MATCH($Z78, $Z79:$Z$99, 0)-1, ROW($Z$99)-ROW()), "")</f>
        <v>8</v>
      </c>
      <c r="Z78" s="38">
        <f t="shared" si="16"/>
        <v>1</v>
      </c>
      <c r="AA78" s="38" t="str">
        <f t="shared" ca="1" si="17"/>
        <v/>
      </c>
      <c r="AB78" s="37" t="str">
        <f t="shared" ca="1" si="12"/>
        <v/>
      </c>
      <c r="AC78" s="25" t="str">
        <f t="shared" ca="1" si="18"/>
        <v/>
      </c>
      <c r="AD78" s="25" t="str">
        <f t="shared" ca="1" si="19"/>
        <v/>
      </c>
      <c r="AE78" s="25" t="str">
        <f t="shared" ca="1" si="20"/>
        <v/>
      </c>
      <c r="AF78" s="42" t="str">
        <f t="shared" ca="1" si="13"/>
        <v/>
      </c>
      <c r="AG78" s="38" t="str">
        <f t="shared" ca="1" si="21"/>
        <v/>
      </c>
    </row>
    <row r="79" spans="2:33" s="10" customFormat="1" ht="15" customHeight="1" x14ac:dyDescent="0.3">
      <c r="B79" s="9"/>
      <c r="C79" s="9"/>
      <c r="D79" s="9" t="s">
        <v>170</v>
      </c>
      <c r="E79" s="9"/>
      <c r="F79" s="9"/>
      <c r="G79" s="9"/>
      <c r="H79" s="9"/>
      <c r="I79" s="9"/>
      <c r="J79" s="9"/>
      <c r="L79" s="11" t="s">
        <v>258</v>
      </c>
      <c r="M79" s="31"/>
      <c r="N79" s="21"/>
      <c r="O79" s="21"/>
      <c r="P79" s="21"/>
      <c r="Q79" s="21"/>
      <c r="R79" s="21"/>
      <c r="S79" s="21"/>
      <c r="T79" s="21"/>
      <c r="U79" s="21"/>
      <c r="V79" s="21"/>
      <c r="W79" s="39">
        <f t="shared" ca="1" si="14"/>
        <v>0</v>
      </c>
      <c r="X79" s="39">
        <f t="shared" ca="1" si="15"/>
        <v>0</v>
      </c>
      <c r="Y79" s="38" t="str">
        <f>IF($Z80&gt;$Z79, IFERROR(MATCH($Z79, $Z80:$Z$99, 0)-1, ROW($Z$99)-ROW()), "")</f>
        <v/>
      </c>
      <c r="Z79" s="38">
        <f t="shared" si="16"/>
        <v>2</v>
      </c>
      <c r="AA79" s="38" t="str">
        <f t="shared" ca="1" si="17"/>
        <v/>
      </c>
      <c r="AB79" s="37" t="str">
        <f t="shared" ca="1" si="12"/>
        <v/>
      </c>
      <c r="AC79" s="25" t="str">
        <f t="shared" ca="1" si="18"/>
        <v/>
      </c>
      <c r="AD79" s="25" t="str">
        <f t="shared" ca="1" si="19"/>
        <v/>
      </c>
      <c r="AE79" s="25" t="str">
        <f t="shared" ca="1" si="20"/>
        <v/>
      </c>
      <c r="AF79" s="42" t="str">
        <f t="shared" ca="1" si="13"/>
        <v/>
      </c>
      <c r="AG79" s="38" t="str">
        <f t="shared" ca="1" si="21"/>
        <v/>
      </c>
    </row>
    <row r="80" spans="2:33" s="10" customFormat="1" ht="15" customHeight="1" x14ac:dyDescent="0.3">
      <c r="B80" s="9"/>
      <c r="C80" s="9"/>
      <c r="D80" s="9" t="s">
        <v>171</v>
      </c>
      <c r="E80" s="9"/>
      <c r="F80" s="9"/>
      <c r="G80" s="9"/>
      <c r="H80" s="9"/>
      <c r="I80" s="9"/>
      <c r="J80" s="9"/>
      <c r="L80" s="11" t="s">
        <v>259</v>
      </c>
      <c r="M80" s="31"/>
      <c r="N80" s="21"/>
      <c r="O80" s="21"/>
      <c r="P80" s="21"/>
      <c r="Q80" s="21"/>
      <c r="R80" s="21"/>
      <c r="S80" s="21"/>
      <c r="T80" s="21"/>
      <c r="U80" s="21"/>
      <c r="V80" s="21"/>
      <c r="W80" s="39">
        <f t="shared" ca="1" si="14"/>
        <v>0</v>
      </c>
      <c r="X80" s="39">
        <f t="shared" ca="1" si="15"/>
        <v>0</v>
      </c>
      <c r="Y80" s="38" t="str">
        <f>IF($Z81&gt;$Z80, IFERROR(MATCH($Z80, $Z81:$Z$99, 0)-1, ROW($Z$99)-ROW()), "")</f>
        <v/>
      </c>
      <c r="Z80" s="38">
        <f t="shared" si="16"/>
        <v>2</v>
      </c>
      <c r="AA80" s="38" t="str">
        <f t="shared" ca="1" si="17"/>
        <v/>
      </c>
      <c r="AB80" s="37" t="str">
        <f t="shared" ca="1" si="12"/>
        <v/>
      </c>
      <c r="AC80" s="25" t="str">
        <f t="shared" ca="1" si="18"/>
        <v/>
      </c>
      <c r="AD80" s="25" t="str">
        <f t="shared" ca="1" si="19"/>
        <v/>
      </c>
      <c r="AE80" s="25" t="str">
        <f t="shared" ca="1" si="20"/>
        <v/>
      </c>
      <c r="AF80" s="42" t="str">
        <f t="shared" ca="1" si="13"/>
        <v/>
      </c>
      <c r="AG80" s="38" t="str">
        <f t="shared" ca="1" si="21"/>
        <v/>
      </c>
    </row>
    <row r="81" spans="2:33" s="10" customFormat="1" ht="15" customHeight="1" x14ac:dyDescent="0.3">
      <c r="B81" s="9"/>
      <c r="C81" s="9"/>
      <c r="D81" s="9" t="s">
        <v>172</v>
      </c>
      <c r="E81" s="9"/>
      <c r="F81" s="9"/>
      <c r="G81" s="9"/>
      <c r="H81" s="9"/>
      <c r="I81" s="9"/>
      <c r="J81" s="9"/>
      <c r="L81" s="11" t="s">
        <v>260</v>
      </c>
      <c r="M81" s="31"/>
      <c r="N81" s="21"/>
      <c r="O81" s="21"/>
      <c r="P81" s="21"/>
      <c r="Q81" s="21"/>
      <c r="R81" s="21"/>
      <c r="S81" s="21"/>
      <c r="T81" s="21"/>
      <c r="U81" s="21"/>
      <c r="V81" s="21"/>
      <c r="W81" s="39">
        <f t="shared" ca="1" si="14"/>
        <v>0</v>
      </c>
      <c r="X81" s="39">
        <f t="shared" ca="1" si="15"/>
        <v>0</v>
      </c>
      <c r="Y81" s="38" t="str">
        <f>IF($Z82&gt;$Z81, IFERROR(MATCH($Z81, $Z82:$Z$99, 0)-1, ROW($Z$99)-ROW()), "")</f>
        <v/>
      </c>
      <c r="Z81" s="38">
        <f t="shared" si="16"/>
        <v>2</v>
      </c>
      <c r="AA81" s="38" t="str">
        <f t="shared" ca="1" si="17"/>
        <v/>
      </c>
      <c r="AB81" s="37" t="str">
        <f t="shared" ca="1" si="12"/>
        <v/>
      </c>
      <c r="AC81" s="25" t="str">
        <f t="shared" ca="1" si="18"/>
        <v/>
      </c>
      <c r="AD81" s="25" t="str">
        <f t="shared" ca="1" si="19"/>
        <v/>
      </c>
      <c r="AE81" s="25" t="str">
        <f t="shared" ca="1" si="20"/>
        <v/>
      </c>
      <c r="AF81" s="42" t="str">
        <f t="shared" ca="1" si="13"/>
        <v/>
      </c>
      <c r="AG81" s="38" t="str">
        <f t="shared" ca="1" si="21"/>
        <v/>
      </c>
    </row>
    <row r="82" spans="2:33" s="10" customFormat="1" ht="15" customHeight="1" x14ac:dyDescent="0.3">
      <c r="B82" s="9"/>
      <c r="C82" s="9"/>
      <c r="D82" s="9" t="s">
        <v>173</v>
      </c>
      <c r="E82" s="9"/>
      <c r="F82" s="9"/>
      <c r="G82" s="9"/>
      <c r="H82" s="9"/>
      <c r="I82" s="9"/>
      <c r="J82" s="9"/>
      <c r="L82" s="11" t="s">
        <v>261</v>
      </c>
      <c r="M82" s="31"/>
      <c r="N82" s="21"/>
      <c r="O82" s="21"/>
      <c r="P82" s="21"/>
      <c r="Q82" s="21"/>
      <c r="R82" s="21"/>
      <c r="S82" s="21"/>
      <c r="T82" s="21"/>
      <c r="U82" s="21"/>
      <c r="V82" s="21"/>
      <c r="W82" s="39">
        <f t="shared" ca="1" si="14"/>
        <v>0</v>
      </c>
      <c r="X82" s="39">
        <f t="shared" ca="1" si="15"/>
        <v>0</v>
      </c>
      <c r="Y82" s="38" t="str">
        <f>IF($Z83&gt;$Z82, IFERROR(MATCH($Z82, $Z83:$Z$99, 0)-1, ROW($Z$99)-ROW()), "")</f>
        <v/>
      </c>
      <c r="Z82" s="38">
        <f t="shared" si="16"/>
        <v>2</v>
      </c>
      <c r="AA82" s="38" t="str">
        <f t="shared" ca="1" si="17"/>
        <v/>
      </c>
      <c r="AB82" s="37" t="str">
        <f t="shared" ca="1" si="12"/>
        <v/>
      </c>
      <c r="AC82" s="25" t="str">
        <f t="shared" ca="1" si="18"/>
        <v/>
      </c>
      <c r="AD82" s="25" t="str">
        <f t="shared" ca="1" si="19"/>
        <v/>
      </c>
      <c r="AE82" s="25" t="str">
        <f t="shared" ca="1" si="20"/>
        <v/>
      </c>
      <c r="AF82" s="42" t="str">
        <f t="shared" ca="1" si="13"/>
        <v/>
      </c>
      <c r="AG82" s="38" t="str">
        <f t="shared" ca="1" si="21"/>
        <v/>
      </c>
    </row>
    <row r="83" spans="2:33" s="10" customFormat="1" ht="15" customHeight="1" x14ac:dyDescent="0.3">
      <c r="B83" s="9"/>
      <c r="C83" s="9"/>
      <c r="D83" s="9" t="s">
        <v>174</v>
      </c>
      <c r="E83" s="9"/>
      <c r="F83" s="9"/>
      <c r="G83" s="9"/>
      <c r="H83" s="9"/>
      <c r="I83" s="9"/>
      <c r="J83" s="9"/>
      <c r="L83" s="11" t="s">
        <v>262</v>
      </c>
      <c r="M83" s="31"/>
      <c r="N83" s="21"/>
      <c r="O83" s="21"/>
      <c r="P83" s="21"/>
      <c r="Q83" s="21"/>
      <c r="R83" s="21"/>
      <c r="S83" s="21"/>
      <c r="T83" s="21"/>
      <c r="U83" s="21"/>
      <c r="V83" s="21"/>
      <c r="W83" s="39">
        <f t="shared" ca="1" si="14"/>
        <v>0</v>
      </c>
      <c r="X83" s="39">
        <f t="shared" ca="1" si="15"/>
        <v>0</v>
      </c>
      <c r="Y83" s="38" t="str">
        <f>IF($Z84&gt;$Z83, IFERROR(MATCH($Z83, $Z84:$Z$99, 0)-1, ROW($Z$99)-ROW()), "")</f>
        <v/>
      </c>
      <c r="Z83" s="38">
        <f t="shared" si="16"/>
        <v>2</v>
      </c>
      <c r="AA83" s="38" t="str">
        <f t="shared" ca="1" si="17"/>
        <v/>
      </c>
      <c r="AB83" s="37" t="str">
        <f t="shared" ca="1" si="12"/>
        <v/>
      </c>
      <c r="AC83" s="25" t="str">
        <f t="shared" ca="1" si="18"/>
        <v/>
      </c>
      <c r="AD83" s="25" t="str">
        <f t="shared" ca="1" si="19"/>
        <v/>
      </c>
      <c r="AE83" s="25" t="str">
        <f t="shared" ca="1" si="20"/>
        <v/>
      </c>
      <c r="AF83" s="42" t="str">
        <f t="shared" ca="1" si="13"/>
        <v/>
      </c>
      <c r="AG83" s="38" t="str">
        <f t="shared" ca="1" si="21"/>
        <v/>
      </c>
    </row>
    <row r="84" spans="2:33" s="10" customFormat="1" ht="15" customHeight="1" x14ac:dyDescent="0.3">
      <c r="B84" s="9"/>
      <c r="C84" s="9"/>
      <c r="D84" s="9" t="s">
        <v>175</v>
      </c>
      <c r="E84" s="9"/>
      <c r="F84" s="9"/>
      <c r="G84" s="9"/>
      <c r="H84" s="9"/>
      <c r="I84" s="9"/>
      <c r="J84" s="9"/>
      <c r="L84" s="11" t="s">
        <v>263</v>
      </c>
      <c r="M84" s="31"/>
      <c r="N84" s="21"/>
      <c r="O84" s="21"/>
      <c r="P84" s="21"/>
      <c r="Q84" s="21"/>
      <c r="R84" s="21"/>
      <c r="S84" s="21"/>
      <c r="T84" s="21"/>
      <c r="U84" s="21"/>
      <c r="V84" s="21"/>
      <c r="W84" s="39">
        <f t="shared" ca="1" si="14"/>
        <v>0</v>
      </c>
      <c r="X84" s="39">
        <f t="shared" ca="1" si="15"/>
        <v>0</v>
      </c>
      <c r="Y84" s="38" t="str">
        <f>IF($Z85&gt;$Z84, IFERROR(MATCH($Z84, $Z85:$Z$99, 0)-1, ROW($Z$99)-ROW()), "")</f>
        <v/>
      </c>
      <c r="Z84" s="38">
        <f t="shared" si="16"/>
        <v>2</v>
      </c>
      <c r="AA84" s="38" t="str">
        <f t="shared" ca="1" si="17"/>
        <v/>
      </c>
      <c r="AB84" s="37" t="str">
        <f t="shared" ca="1" si="12"/>
        <v/>
      </c>
      <c r="AC84" s="25" t="str">
        <f t="shared" ca="1" si="18"/>
        <v/>
      </c>
      <c r="AD84" s="25" t="str">
        <f t="shared" ca="1" si="19"/>
        <v/>
      </c>
      <c r="AE84" s="25" t="str">
        <f t="shared" ca="1" si="20"/>
        <v/>
      </c>
      <c r="AF84" s="42" t="str">
        <f t="shared" ca="1" si="13"/>
        <v/>
      </c>
      <c r="AG84" s="38" t="str">
        <f t="shared" ca="1" si="21"/>
        <v/>
      </c>
    </row>
    <row r="85" spans="2:33" s="10" customFormat="1" ht="15" customHeight="1" x14ac:dyDescent="0.3">
      <c r="B85" s="9"/>
      <c r="C85" s="9"/>
      <c r="D85" s="9" t="s">
        <v>176</v>
      </c>
      <c r="E85" s="9"/>
      <c r="F85" s="9"/>
      <c r="G85" s="9"/>
      <c r="H85" s="9"/>
      <c r="I85" s="9"/>
      <c r="J85" s="9"/>
      <c r="L85" s="11" t="s">
        <v>264</v>
      </c>
      <c r="M85" s="31"/>
      <c r="N85" s="21"/>
      <c r="O85" s="21"/>
      <c r="P85" s="21"/>
      <c r="Q85" s="21"/>
      <c r="R85" s="21"/>
      <c r="S85" s="21"/>
      <c r="T85" s="21"/>
      <c r="U85" s="21"/>
      <c r="V85" s="21"/>
      <c r="W85" s="39">
        <f t="shared" ca="1" si="14"/>
        <v>0</v>
      </c>
      <c r="X85" s="39">
        <f t="shared" ca="1" si="15"/>
        <v>0</v>
      </c>
      <c r="Y85" s="38" t="str">
        <f>IF($Z86&gt;$Z85, IFERROR(MATCH($Z85, $Z86:$Z$99, 0)-1, ROW($Z$99)-ROW()), "")</f>
        <v/>
      </c>
      <c r="Z85" s="38">
        <f t="shared" si="16"/>
        <v>2</v>
      </c>
      <c r="AA85" s="38" t="str">
        <f t="shared" ca="1" si="17"/>
        <v/>
      </c>
      <c r="AB85" s="37" t="str">
        <f t="shared" ca="1" si="12"/>
        <v/>
      </c>
      <c r="AC85" s="25" t="str">
        <f t="shared" ca="1" si="18"/>
        <v/>
      </c>
      <c r="AD85" s="25" t="str">
        <f t="shared" ca="1" si="19"/>
        <v/>
      </c>
      <c r="AE85" s="25" t="str">
        <f t="shared" ca="1" si="20"/>
        <v/>
      </c>
      <c r="AF85" s="42" t="str">
        <f t="shared" ca="1" si="13"/>
        <v/>
      </c>
      <c r="AG85" s="38" t="str">
        <f t="shared" ca="1" si="21"/>
        <v/>
      </c>
    </row>
    <row r="86" spans="2:33" s="10" customFormat="1" ht="15" customHeight="1" x14ac:dyDescent="0.3">
      <c r="B86" s="9"/>
      <c r="C86" s="9"/>
      <c r="D86" s="9" t="s">
        <v>177</v>
      </c>
      <c r="E86" s="9"/>
      <c r="F86" s="9"/>
      <c r="G86" s="9"/>
      <c r="H86" s="9"/>
      <c r="I86" s="9"/>
      <c r="J86" s="9"/>
      <c r="L86" s="11" t="s">
        <v>277</v>
      </c>
      <c r="M86" s="31"/>
      <c r="N86" s="21"/>
      <c r="O86" s="21"/>
      <c r="P86" s="21"/>
      <c r="Q86" s="21"/>
      <c r="R86" s="21"/>
      <c r="S86" s="21"/>
      <c r="T86" s="21"/>
      <c r="U86" s="21"/>
      <c r="V86" s="21"/>
      <c r="W86" s="39">
        <f t="shared" ca="1" si="14"/>
        <v>0</v>
      </c>
      <c r="X86" s="39">
        <f t="shared" ca="1" si="15"/>
        <v>0</v>
      </c>
      <c r="Y86" s="38" t="str">
        <f>IF($Z87&gt;$Z86, IFERROR(MATCH($Z86, $Z87:$Z$99, 0)-1, ROW($Z$99)-ROW()), "")</f>
        <v/>
      </c>
      <c r="Z86" s="38">
        <f t="shared" si="16"/>
        <v>2</v>
      </c>
      <c r="AA86" s="38" t="str">
        <f t="shared" ca="1" si="17"/>
        <v/>
      </c>
      <c r="AB86" s="37" t="str">
        <f t="shared" ca="1" si="12"/>
        <v/>
      </c>
      <c r="AC86" s="25" t="str">
        <f t="shared" ca="1" si="18"/>
        <v/>
      </c>
      <c r="AD86" s="25" t="str">
        <f t="shared" ca="1" si="19"/>
        <v/>
      </c>
      <c r="AE86" s="25" t="str">
        <f t="shared" ca="1" si="20"/>
        <v/>
      </c>
      <c r="AF86" s="42" t="str">
        <f t="shared" ca="1" si="13"/>
        <v/>
      </c>
      <c r="AG86" s="38" t="str">
        <f t="shared" ca="1" si="21"/>
        <v/>
      </c>
    </row>
    <row r="87" spans="2:33" s="10" customFormat="1" ht="15" customHeight="1" x14ac:dyDescent="0.3">
      <c r="B87" s="9"/>
      <c r="C87" s="9" t="s">
        <v>178</v>
      </c>
      <c r="D87" s="9"/>
      <c r="E87" s="9"/>
      <c r="F87" s="9"/>
      <c r="G87" s="9"/>
      <c r="H87" s="9"/>
      <c r="I87" s="9"/>
      <c r="J87" s="9"/>
      <c r="L87" s="11" t="s">
        <v>265</v>
      </c>
      <c r="M87" s="29">
        <f>SUM($M$88,$M$91:$M$94)</f>
        <v>0</v>
      </c>
      <c r="N87" s="21"/>
      <c r="O87" s="21"/>
      <c r="P87" s="21"/>
      <c r="Q87" s="21"/>
      <c r="R87" s="21"/>
      <c r="S87" s="21"/>
      <c r="T87" s="21"/>
      <c r="U87" s="21"/>
      <c r="V87" s="21"/>
      <c r="W87" s="39">
        <f t="shared" ca="1" si="14"/>
        <v>0</v>
      </c>
      <c r="X87" s="39">
        <f t="shared" ca="1" si="15"/>
        <v>0</v>
      </c>
      <c r="Y87" s="38">
        <f>IF($Z88&gt;$Z87, IFERROR(MATCH($Z87, $Z88:$Z$99, 0)-1, ROW($Z$99)-ROW()), "")</f>
        <v>7</v>
      </c>
      <c r="Z87" s="38">
        <f t="shared" si="16"/>
        <v>1</v>
      </c>
      <c r="AA87" s="38" t="str">
        <f t="shared" ca="1" si="17"/>
        <v/>
      </c>
      <c r="AB87" s="37" t="str">
        <f t="shared" ca="1" si="12"/>
        <v/>
      </c>
      <c r="AC87" s="25" t="str">
        <f t="shared" ca="1" si="18"/>
        <v/>
      </c>
      <c r="AD87" s="25" t="str">
        <f t="shared" ca="1" si="19"/>
        <v/>
      </c>
      <c r="AE87" s="25" t="str">
        <f t="shared" ca="1" si="20"/>
        <v/>
      </c>
      <c r="AF87" s="42" t="str">
        <f t="shared" ca="1" si="13"/>
        <v/>
      </c>
      <c r="AG87" s="38" t="str">
        <f t="shared" ca="1" si="21"/>
        <v/>
      </c>
    </row>
    <row r="88" spans="2:33" s="10" customFormat="1" ht="15" customHeight="1" x14ac:dyDescent="0.3">
      <c r="B88" s="9"/>
      <c r="C88" s="9"/>
      <c r="D88" s="9" t="s">
        <v>179</v>
      </c>
      <c r="E88" s="9"/>
      <c r="F88" s="9"/>
      <c r="G88" s="9"/>
      <c r="H88" s="9"/>
      <c r="I88" s="9"/>
      <c r="J88" s="9"/>
      <c r="L88" s="11" t="s">
        <v>266</v>
      </c>
      <c r="M88" s="31">
        <f>SUM($M$89:$M$90)</f>
        <v>0</v>
      </c>
      <c r="N88" s="21"/>
      <c r="O88" s="21"/>
      <c r="P88" s="21"/>
      <c r="Q88" s="21"/>
      <c r="R88" s="21"/>
      <c r="S88" s="21"/>
      <c r="T88" s="21"/>
      <c r="U88" s="21"/>
      <c r="V88" s="21"/>
      <c r="W88" s="39">
        <f t="shared" ca="1" si="14"/>
        <v>0</v>
      </c>
      <c r="X88" s="39">
        <f t="shared" ca="1" si="15"/>
        <v>0</v>
      </c>
      <c r="Y88" s="38">
        <f>IF($Z89&gt;$Z88, IFERROR(MATCH($Z88, $Z89:$Z$99, 0)-1, ROW($Z$99)-ROW()), "")</f>
        <v>2</v>
      </c>
      <c r="Z88" s="38">
        <f t="shared" si="16"/>
        <v>2</v>
      </c>
      <c r="AA88" s="38" t="str">
        <f t="shared" ca="1" si="17"/>
        <v/>
      </c>
      <c r="AB88" s="37" t="str">
        <f t="shared" ca="1" si="12"/>
        <v/>
      </c>
      <c r="AC88" s="25" t="str">
        <f t="shared" ca="1" si="18"/>
        <v/>
      </c>
      <c r="AD88" s="25" t="str">
        <f t="shared" ca="1" si="19"/>
        <v/>
      </c>
      <c r="AE88" s="25" t="str">
        <f t="shared" ca="1" si="20"/>
        <v/>
      </c>
      <c r="AF88" s="42" t="str">
        <f t="shared" ca="1" si="13"/>
        <v/>
      </c>
      <c r="AG88" s="38" t="str">
        <f t="shared" ca="1" si="21"/>
        <v/>
      </c>
    </row>
    <row r="89" spans="2:33" s="10" customFormat="1" ht="15" customHeight="1" x14ac:dyDescent="0.3">
      <c r="B89" s="9"/>
      <c r="C89" s="9"/>
      <c r="D89" s="9"/>
      <c r="E89" s="9" t="s">
        <v>109</v>
      </c>
      <c r="F89" s="9"/>
      <c r="G89" s="9"/>
      <c r="H89" s="9"/>
      <c r="I89" s="9"/>
      <c r="J89" s="9"/>
      <c r="L89" s="11" t="s">
        <v>267</v>
      </c>
      <c r="M89" s="32"/>
      <c r="N89" s="21"/>
      <c r="O89" s="21"/>
      <c r="P89" s="21"/>
      <c r="Q89" s="21"/>
      <c r="R89" s="21"/>
      <c r="S89" s="21"/>
      <c r="T89" s="21"/>
      <c r="U89" s="21"/>
      <c r="V89" s="21"/>
      <c r="W89" s="39">
        <f t="shared" ca="1" si="14"/>
        <v>0</v>
      </c>
      <c r="X89" s="39">
        <f t="shared" ca="1" si="15"/>
        <v>0</v>
      </c>
      <c r="Y89" s="38" t="str">
        <f>IF($Z90&gt;$Z89, IFERROR(MATCH($Z89, $Z90:$Z$99, 0)-1, ROW($Z$99)-ROW()), "")</f>
        <v/>
      </c>
      <c r="Z89" s="38">
        <f t="shared" si="16"/>
        <v>3</v>
      </c>
      <c r="AA89" s="38" t="str">
        <f t="shared" ca="1" si="17"/>
        <v/>
      </c>
      <c r="AB89" s="37" t="str">
        <f t="shared" ca="1" si="12"/>
        <v/>
      </c>
      <c r="AC89" s="25" t="str">
        <f t="shared" ca="1" si="18"/>
        <v/>
      </c>
      <c r="AD89" s="25" t="str">
        <f t="shared" ca="1" si="19"/>
        <v/>
      </c>
      <c r="AE89" s="25" t="str">
        <f t="shared" ca="1" si="20"/>
        <v/>
      </c>
      <c r="AF89" s="42" t="str">
        <f t="shared" ca="1" si="13"/>
        <v/>
      </c>
      <c r="AG89" s="38" t="str">
        <f t="shared" ca="1" si="21"/>
        <v/>
      </c>
    </row>
    <row r="90" spans="2:33" s="10" customFormat="1" ht="15" customHeight="1" x14ac:dyDescent="0.3">
      <c r="B90" s="9"/>
      <c r="C90" s="9"/>
      <c r="D90" s="9"/>
      <c r="E90" s="9" t="s">
        <v>110</v>
      </c>
      <c r="F90" s="9"/>
      <c r="G90" s="9"/>
      <c r="H90" s="9"/>
      <c r="I90" s="9"/>
      <c r="J90" s="9"/>
      <c r="L90" s="11" t="s">
        <v>268</v>
      </c>
      <c r="M90" s="32"/>
      <c r="N90" s="21"/>
      <c r="O90" s="21"/>
      <c r="P90" s="21"/>
      <c r="Q90" s="21"/>
      <c r="R90" s="21"/>
      <c r="S90" s="21"/>
      <c r="T90" s="21"/>
      <c r="U90" s="21"/>
      <c r="V90" s="21"/>
      <c r="W90" s="39">
        <f t="shared" ca="1" si="14"/>
        <v>0</v>
      </c>
      <c r="X90" s="39">
        <f t="shared" ca="1" si="15"/>
        <v>0</v>
      </c>
      <c r="Y90" s="38" t="str">
        <f>IF($Z91&gt;$Z90, IFERROR(MATCH($Z90, $Z91:$Z$99, 0)-1, ROW($Z$99)-ROW()), "")</f>
        <v/>
      </c>
      <c r="Z90" s="38">
        <f t="shared" si="16"/>
        <v>3</v>
      </c>
      <c r="AA90" s="38" t="str">
        <f t="shared" ca="1" si="17"/>
        <v/>
      </c>
      <c r="AB90" s="37" t="str">
        <f t="shared" ca="1" si="12"/>
        <v/>
      </c>
      <c r="AC90" s="25" t="str">
        <f t="shared" ca="1" si="18"/>
        <v/>
      </c>
      <c r="AD90" s="25" t="str">
        <f t="shared" ca="1" si="19"/>
        <v/>
      </c>
      <c r="AE90" s="25" t="str">
        <f t="shared" ca="1" si="20"/>
        <v/>
      </c>
      <c r="AF90" s="42" t="str">
        <f t="shared" ca="1" si="13"/>
        <v/>
      </c>
      <c r="AG90" s="38" t="str">
        <f t="shared" ca="1" si="21"/>
        <v/>
      </c>
    </row>
    <row r="91" spans="2:33" s="10" customFormat="1" ht="15" customHeight="1" x14ac:dyDescent="0.3">
      <c r="B91" s="9"/>
      <c r="C91" s="9"/>
      <c r="D91" s="9" t="s">
        <v>180</v>
      </c>
      <c r="E91" s="9"/>
      <c r="F91" s="9"/>
      <c r="G91" s="9"/>
      <c r="H91" s="9"/>
      <c r="I91" s="9"/>
      <c r="J91" s="9"/>
      <c r="L91" s="11" t="s">
        <v>269</v>
      </c>
      <c r="M91" s="31"/>
      <c r="N91" s="21"/>
      <c r="O91" s="21"/>
      <c r="P91" s="21"/>
      <c r="Q91" s="21"/>
      <c r="R91" s="21"/>
      <c r="S91" s="21"/>
      <c r="T91" s="21"/>
      <c r="U91" s="21"/>
      <c r="V91" s="21"/>
      <c r="W91" s="39">
        <f t="shared" ca="1" si="14"/>
        <v>0</v>
      </c>
      <c r="X91" s="39">
        <f t="shared" ca="1" si="15"/>
        <v>0</v>
      </c>
      <c r="Y91" s="38" t="str">
        <f>IF($Z92&gt;$Z91, IFERROR(MATCH($Z91, $Z92:$Z$99, 0)-1, ROW($Z$99)-ROW()), "")</f>
        <v/>
      </c>
      <c r="Z91" s="38">
        <f t="shared" si="16"/>
        <v>2</v>
      </c>
      <c r="AA91" s="38" t="str">
        <f t="shared" ca="1" si="17"/>
        <v/>
      </c>
      <c r="AB91" s="37" t="str">
        <f t="shared" ca="1" si="12"/>
        <v/>
      </c>
      <c r="AC91" s="25" t="str">
        <f t="shared" ca="1" si="18"/>
        <v/>
      </c>
      <c r="AD91" s="25" t="str">
        <f t="shared" ca="1" si="19"/>
        <v/>
      </c>
      <c r="AE91" s="25" t="str">
        <f t="shared" ca="1" si="20"/>
        <v/>
      </c>
      <c r="AF91" s="42" t="str">
        <f t="shared" ca="1" si="13"/>
        <v/>
      </c>
      <c r="AG91" s="38" t="str">
        <f t="shared" ca="1" si="21"/>
        <v/>
      </c>
    </row>
    <row r="92" spans="2:33" s="10" customFormat="1" ht="15" customHeight="1" x14ac:dyDescent="0.3">
      <c r="B92" s="9"/>
      <c r="C92" s="9"/>
      <c r="D92" s="9" t="s">
        <v>181</v>
      </c>
      <c r="E92" s="9"/>
      <c r="F92" s="9"/>
      <c r="G92" s="9"/>
      <c r="H92" s="9"/>
      <c r="I92" s="9"/>
      <c r="J92" s="9"/>
      <c r="L92" s="11" t="s">
        <v>270</v>
      </c>
      <c r="M92" s="31"/>
      <c r="N92" s="21"/>
      <c r="O92" s="21"/>
      <c r="P92" s="21"/>
      <c r="Q92" s="21"/>
      <c r="R92" s="21"/>
      <c r="S92" s="21"/>
      <c r="T92" s="21"/>
      <c r="U92" s="21"/>
      <c r="V92" s="21"/>
      <c r="W92" s="39">
        <f t="shared" ca="1" si="14"/>
        <v>0</v>
      </c>
      <c r="X92" s="39">
        <f t="shared" ca="1" si="15"/>
        <v>0</v>
      </c>
      <c r="Y92" s="38" t="str">
        <f>IF($Z93&gt;$Z92, IFERROR(MATCH($Z92, $Z93:$Z$99, 0)-1, ROW($Z$99)-ROW()), "")</f>
        <v/>
      </c>
      <c r="Z92" s="38">
        <f t="shared" si="16"/>
        <v>2</v>
      </c>
      <c r="AA92" s="38" t="str">
        <f t="shared" ca="1" si="17"/>
        <v/>
      </c>
      <c r="AB92" s="37" t="str">
        <f t="shared" ca="1" si="12"/>
        <v/>
      </c>
      <c r="AC92" s="25" t="str">
        <f t="shared" ca="1" si="18"/>
        <v/>
      </c>
      <c r="AD92" s="25" t="str">
        <f t="shared" ca="1" si="19"/>
        <v/>
      </c>
      <c r="AE92" s="25" t="str">
        <f t="shared" ca="1" si="20"/>
        <v/>
      </c>
      <c r="AF92" s="42" t="str">
        <f t="shared" ca="1" si="13"/>
        <v/>
      </c>
      <c r="AG92" s="38" t="str">
        <f t="shared" ca="1" si="21"/>
        <v/>
      </c>
    </row>
    <row r="93" spans="2:33" s="10" customFormat="1" ht="15" customHeight="1" x14ac:dyDescent="0.3">
      <c r="B93" s="9"/>
      <c r="C93" s="9"/>
      <c r="D93" s="9" t="s">
        <v>182</v>
      </c>
      <c r="E93" s="9"/>
      <c r="F93" s="9"/>
      <c r="G93" s="9"/>
      <c r="H93" s="9"/>
      <c r="I93" s="9"/>
      <c r="J93" s="9"/>
      <c r="L93" s="11" t="s">
        <v>271</v>
      </c>
      <c r="M93" s="31"/>
      <c r="N93" s="21"/>
      <c r="O93" s="21"/>
      <c r="P93" s="21"/>
      <c r="Q93" s="21"/>
      <c r="R93" s="21"/>
      <c r="S93" s="21"/>
      <c r="T93" s="21"/>
      <c r="U93" s="21"/>
      <c r="V93" s="21"/>
      <c r="W93" s="39">
        <f t="shared" ca="1" si="14"/>
        <v>0</v>
      </c>
      <c r="X93" s="39">
        <f t="shared" ca="1" si="15"/>
        <v>0</v>
      </c>
      <c r="Y93" s="38" t="str">
        <f>IF($Z94&gt;$Z93, IFERROR(MATCH($Z93, $Z94:$Z$99, 0)-1, ROW($Z$99)-ROW()), "")</f>
        <v/>
      </c>
      <c r="Z93" s="38">
        <f t="shared" si="16"/>
        <v>2</v>
      </c>
      <c r="AA93" s="38" t="str">
        <f t="shared" ca="1" si="17"/>
        <v/>
      </c>
      <c r="AB93" s="37" t="str">
        <f t="shared" ca="1" si="12"/>
        <v/>
      </c>
      <c r="AC93" s="25" t="str">
        <f t="shared" ca="1" si="18"/>
        <v/>
      </c>
      <c r="AD93" s="25" t="str">
        <f t="shared" ca="1" si="19"/>
        <v/>
      </c>
      <c r="AE93" s="25" t="str">
        <f t="shared" ca="1" si="20"/>
        <v/>
      </c>
      <c r="AF93" s="42" t="str">
        <f t="shared" ca="1" si="13"/>
        <v/>
      </c>
      <c r="AG93" s="38" t="str">
        <f t="shared" ca="1" si="21"/>
        <v/>
      </c>
    </row>
    <row r="94" spans="2:33" s="10" customFormat="1" ht="15" customHeight="1" x14ac:dyDescent="0.3">
      <c r="B94" s="9"/>
      <c r="C94" s="9"/>
      <c r="D94" s="9" t="s">
        <v>183</v>
      </c>
      <c r="E94" s="9"/>
      <c r="F94" s="9"/>
      <c r="G94" s="9"/>
      <c r="H94" s="9"/>
      <c r="I94" s="9"/>
      <c r="J94" s="9"/>
      <c r="L94" s="11" t="s">
        <v>278</v>
      </c>
      <c r="M94" s="31"/>
      <c r="N94" s="21"/>
      <c r="O94" s="21"/>
      <c r="P94" s="21"/>
      <c r="Q94" s="21"/>
      <c r="R94" s="21"/>
      <c r="S94" s="21"/>
      <c r="T94" s="21"/>
      <c r="U94" s="21"/>
      <c r="V94" s="21"/>
      <c r="W94" s="39">
        <f t="shared" ca="1" si="14"/>
        <v>0</v>
      </c>
      <c r="X94" s="39">
        <f t="shared" ca="1" si="15"/>
        <v>0</v>
      </c>
      <c r="Y94" s="38" t="str">
        <f>IF($Z95&gt;$Z94, IFERROR(MATCH($Z94, $Z95:$Z$99, 0)-1, ROW($Z$99)-ROW()), "")</f>
        <v/>
      </c>
      <c r="Z94" s="38">
        <f t="shared" si="16"/>
        <v>2</v>
      </c>
      <c r="AA94" s="38" t="str">
        <f t="shared" ca="1" si="17"/>
        <v/>
      </c>
      <c r="AB94" s="37" t="str">
        <f t="shared" ca="1" si="12"/>
        <v/>
      </c>
      <c r="AC94" s="25" t="str">
        <f t="shared" ca="1" si="18"/>
        <v/>
      </c>
      <c r="AD94" s="25" t="str">
        <f t="shared" ca="1" si="19"/>
        <v/>
      </c>
      <c r="AE94" s="25" t="str">
        <f t="shared" ca="1" si="20"/>
        <v/>
      </c>
      <c r="AF94" s="42" t="str">
        <f t="shared" ca="1" si="13"/>
        <v/>
      </c>
      <c r="AG94" s="38" t="str">
        <f t="shared" ca="1" si="21"/>
        <v/>
      </c>
    </row>
    <row r="95" spans="2:33" s="10" customFormat="1" ht="15" customHeight="1" x14ac:dyDescent="0.3">
      <c r="B95" s="9"/>
      <c r="C95" s="9" t="s">
        <v>117</v>
      </c>
      <c r="D95" s="9"/>
      <c r="E95" s="9"/>
      <c r="F95" s="9"/>
      <c r="G95" s="9"/>
      <c r="H95" s="9"/>
      <c r="I95" s="9"/>
      <c r="J95" s="9"/>
      <c r="L95" s="11" t="s">
        <v>272</v>
      </c>
      <c r="M95" s="29">
        <f>SUM($M$96:$M$99)</f>
        <v>0</v>
      </c>
      <c r="N95" s="21"/>
      <c r="O95" s="21"/>
      <c r="P95" s="21"/>
      <c r="Q95" s="21"/>
      <c r="R95" s="21"/>
      <c r="S95" s="21"/>
      <c r="T95" s="21"/>
      <c r="U95" s="21"/>
      <c r="V95" s="21"/>
      <c r="W95" s="39">
        <f t="shared" ca="1" si="14"/>
        <v>0</v>
      </c>
      <c r="X95" s="39">
        <f t="shared" ca="1" si="15"/>
        <v>0</v>
      </c>
      <c r="Y95" s="38">
        <f>IF($Z96&gt;$Z95, IFERROR(MATCH($Z95, $Z96:$Z$99, 0)-1, ROW($Z$99)-ROW()), "")</f>
        <v>4</v>
      </c>
      <c r="Z95" s="38">
        <f t="shared" si="16"/>
        <v>1</v>
      </c>
      <c r="AA95" s="38" t="str">
        <f t="shared" ca="1" si="17"/>
        <v/>
      </c>
      <c r="AB95" s="37" t="str">
        <f t="shared" ca="1" si="12"/>
        <v/>
      </c>
      <c r="AC95" s="25" t="str">
        <f t="shared" ca="1" si="18"/>
        <v/>
      </c>
      <c r="AD95" s="25" t="str">
        <f t="shared" ca="1" si="19"/>
        <v/>
      </c>
      <c r="AE95" s="25" t="str">
        <f t="shared" ca="1" si="20"/>
        <v/>
      </c>
      <c r="AF95" s="42" t="str">
        <f t="shared" ca="1" si="13"/>
        <v/>
      </c>
      <c r="AG95" s="38" t="str">
        <f t="shared" ca="1" si="21"/>
        <v/>
      </c>
    </row>
    <row r="96" spans="2:33" s="10" customFormat="1" ht="15" customHeight="1" x14ac:dyDescent="0.3">
      <c r="B96" s="9"/>
      <c r="C96" s="9"/>
      <c r="D96" s="9" t="s">
        <v>282</v>
      </c>
      <c r="E96" s="9"/>
      <c r="F96" s="9"/>
      <c r="G96" s="9"/>
      <c r="H96" s="9"/>
      <c r="I96" s="9"/>
      <c r="J96" s="9"/>
      <c r="L96" s="11" t="s">
        <v>273</v>
      </c>
      <c r="M96" s="31"/>
      <c r="N96" s="21"/>
      <c r="O96" s="21"/>
      <c r="P96" s="21"/>
      <c r="Q96" s="21"/>
      <c r="R96" s="21"/>
      <c r="S96" s="21"/>
      <c r="T96" s="21"/>
      <c r="U96" s="21"/>
      <c r="V96" s="21"/>
      <c r="W96" s="39">
        <f t="shared" ca="1" si="14"/>
        <v>0</v>
      </c>
      <c r="X96" s="39">
        <f t="shared" ca="1" si="15"/>
        <v>0</v>
      </c>
      <c r="Y96" s="38" t="str">
        <f>IF($Z97&gt;$Z96, IFERROR(MATCH($Z96, $Z97:$Z$99, 0)-1, ROW($Z$99)-ROW()), "")</f>
        <v/>
      </c>
      <c r="Z96" s="38">
        <f t="shared" si="16"/>
        <v>2</v>
      </c>
      <c r="AA96" s="38" t="str">
        <f t="shared" ca="1" si="17"/>
        <v/>
      </c>
      <c r="AB96" s="37" t="str">
        <f t="shared" ca="1" si="12"/>
        <v/>
      </c>
      <c r="AC96" s="25" t="str">
        <f t="shared" ca="1" si="18"/>
        <v/>
      </c>
      <c r="AD96" s="25" t="str">
        <f t="shared" ca="1" si="19"/>
        <v/>
      </c>
      <c r="AE96" s="25" t="str">
        <f t="shared" ca="1" si="20"/>
        <v/>
      </c>
      <c r="AF96" s="42" t="str">
        <f t="shared" ca="1" si="13"/>
        <v/>
      </c>
      <c r="AG96" s="38" t="str">
        <f t="shared" ca="1" si="21"/>
        <v/>
      </c>
    </row>
    <row r="97" spans="1:33" s="10" customFormat="1" ht="15" customHeight="1" x14ac:dyDescent="0.3">
      <c r="B97" s="9"/>
      <c r="C97" s="9"/>
      <c r="D97" s="9" t="s">
        <v>184</v>
      </c>
      <c r="E97" s="9"/>
      <c r="F97" s="9"/>
      <c r="G97" s="9"/>
      <c r="H97" s="9"/>
      <c r="I97" s="9"/>
      <c r="J97" s="9"/>
      <c r="L97" s="11" t="s">
        <v>274</v>
      </c>
      <c r="M97" s="31"/>
      <c r="N97" s="21"/>
      <c r="O97" s="21"/>
      <c r="P97" s="21"/>
      <c r="Q97" s="21"/>
      <c r="R97" s="21"/>
      <c r="S97" s="21"/>
      <c r="T97" s="21"/>
      <c r="U97" s="21"/>
      <c r="V97" s="21"/>
      <c r="W97" s="39">
        <f t="shared" ca="1" si="14"/>
        <v>0</v>
      </c>
      <c r="X97" s="39">
        <f t="shared" ca="1" si="15"/>
        <v>0</v>
      </c>
      <c r="Y97" s="38" t="str">
        <f>IF($Z98&gt;$Z97, IFERROR(MATCH($Z97, $Z98:$Z$99, 0)-1, ROW($Z$99)-ROW()), "")</f>
        <v/>
      </c>
      <c r="Z97" s="38">
        <f t="shared" si="16"/>
        <v>2</v>
      </c>
      <c r="AA97" s="38" t="str">
        <f t="shared" ca="1" si="17"/>
        <v/>
      </c>
      <c r="AB97" s="37" t="str">
        <f t="shared" ca="1" si="12"/>
        <v/>
      </c>
      <c r="AC97" s="25" t="str">
        <f t="shared" ca="1" si="18"/>
        <v/>
      </c>
      <c r="AD97" s="25" t="str">
        <f t="shared" ca="1" si="19"/>
        <v/>
      </c>
      <c r="AE97" s="25" t="str">
        <f t="shared" ca="1" si="20"/>
        <v/>
      </c>
      <c r="AF97" s="42" t="str">
        <f t="shared" ca="1" si="13"/>
        <v/>
      </c>
      <c r="AG97" s="38" t="str">
        <f t="shared" ca="1" si="21"/>
        <v/>
      </c>
    </row>
    <row r="98" spans="1:33" s="10" customFormat="1" ht="15" customHeight="1" x14ac:dyDescent="0.3">
      <c r="B98" s="9"/>
      <c r="C98" s="9"/>
      <c r="D98" s="9" t="s">
        <v>185</v>
      </c>
      <c r="E98" s="9"/>
      <c r="F98" s="9"/>
      <c r="G98" s="9"/>
      <c r="H98" s="9"/>
      <c r="I98" s="9"/>
      <c r="J98" s="9"/>
      <c r="L98" s="11" t="s">
        <v>275</v>
      </c>
      <c r="M98" s="31"/>
      <c r="N98" s="21"/>
      <c r="O98" s="21"/>
      <c r="P98" s="21"/>
      <c r="Q98" s="21"/>
      <c r="R98" s="21"/>
      <c r="S98" s="21"/>
      <c r="T98" s="21"/>
      <c r="U98" s="21"/>
      <c r="V98" s="21"/>
      <c r="W98" s="39">
        <f t="shared" ca="1" si="14"/>
        <v>0</v>
      </c>
      <c r="X98" s="39">
        <f t="shared" ca="1" si="15"/>
        <v>0</v>
      </c>
      <c r="Y98" s="38" t="str">
        <f>IF($Z99&gt;$Z98, IFERROR(MATCH($Z98, $Z99:$Z$99, 0)-1, ROW($Z$99)-ROW()), "")</f>
        <v/>
      </c>
      <c r="Z98" s="38">
        <f t="shared" si="16"/>
        <v>2</v>
      </c>
      <c r="AA98" s="38" t="str">
        <f t="shared" ca="1" si="17"/>
        <v/>
      </c>
      <c r="AB98" s="37" t="str">
        <f t="shared" ca="1" si="12"/>
        <v/>
      </c>
      <c r="AC98" s="25" t="str">
        <f t="shared" ca="1" si="18"/>
        <v/>
      </c>
      <c r="AD98" s="25" t="str">
        <f t="shared" ca="1" si="19"/>
        <v/>
      </c>
      <c r="AE98" s="25" t="str">
        <f t="shared" ca="1" si="20"/>
        <v/>
      </c>
      <c r="AF98" s="42" t="str">
        <f t="shared" ca="1" si="13"/>
        <v/>
      </c>
      <c r="AG98" s="38" t="str">
        <f t="shared" ca="1" si="21"/>
        <v/>
      </c>
    </row>
    <row r="99" spans="1:33" s="10" customFormat="1" ht="15" customHeight="1" x14ac:dyDescent="0.3">
      <c r="B99" s="9"/>
      <c r="C99" s="9"/>
      <c r="D99" s="9" t="s">
        <v>186</v>
      </c>
      <c r="E99" s="9"/>
      <c r="F99" s="9"/>
      <c r="G99" s="9"/>
      <c r="H99" s="9"/>
      <c r="I99" s="9"/>
      <c r="J99" s="9"/>
      <c r="L99" s="11" t="s">
        <v>276</v>
      </c>
      <c r="M99" s="31"/>
      <c r="N99" s="21"/>
      <c r="O99" s="21"/>
      <c r="P99" s="21"/>
      <c r="Q99" s="21"/>
      <c r="R99" s="21"/>
      <c r="S99" s="21"/>
      <c r="T99" s="21"/>
      <c r="U99" s="21"/>
      <c r="V99" s="21"/>
      <c r="W99" s="39">
        <f t="shared" ca="1" si="14"/>
        <v>0</v>
      </c>
      <c r="X99" s="39">
        <f t="shared" ca="1" si="15"/>
        <v>0</v>
      </c>
      <c r="Y99" s="38" t="str">
        <f>IF($Z100&gt;$Z99, IFERROR(MATCH($Z99, $Z$99:$Z100, 0)-1, ROW($Z$99)-ROW()), "")</f>
        <v/>
      </c>
      <c r="Z99" s="38">
        <f t="shared" si="16"/>
        <v>2</v>
      </c>
      <c r="AA99" s="38" t="str">
        <f t="shared" ca="1" si="17"/>
        <v/>
      </c>
      <c r="AB99" s="37" t="str">
        <f t="shared" ca="1" si="12"/>
        <v/>
      </c>
      <c r="AC99" s="25" t="str">
        <f t="shared" ca="1" si="18"/>
        <v/>
      </c>
      <c r="AD99" s="25" t="str">
        <f t="shared" ca="1" si="19"/>
        <v/>
      </c>
      <c r="AE99" s="25" t="str">
        <f t="shared" ca="1" si="20"/>
        <v/>
      </c>
      <c r="AF99" s="42" t="str">
        <f t="shared" ca="1" si="13"/>
        <v/>
      </c>
      <c r="AG99" s="38" t="str">
        <f t="shared" ca="1" si="21"/>
        <v/>
      </c>
    </row>
    <row r="100" spans="1:33" s="10" customFormat="1" ht="15" customHeight="1" x14ac:dyDescent="0.3">
      <c r="B100" s="9"/>
      <c r="C100" s="7"/>
      <c r="D100" s="7"/>
      <c r="E100" s="9"/>
      <c r="F100" s="9"/>
      <c r="G100" s="9"/>
      <c r="H100" s="9"/>
      <c r="I100" s="9"/>
      <c r="J100" s="9"/>
      <c r="L100" s="11"/>
      <c r="M100" s="116" t="str">
        <f ca="1">IF($AA$101&lt;&gt;0, Fout_blad, "")</f>
        <v/>
      </c>
      <c r="N100" s="21"/>
      <c r="O100" s="21"/>
      <c r="P100" s="21"/>
      <c r="Q100" s="21"/>
      <c r="R100" s="21"/>
      <c r="S100" s="21"/>
      <c r="T100" s="21"/>
      <c r="U100" s="21"/>
      <c r="V100" s="21"/>
      <c r="W100" s="39"/>
      <c r="X100" s="39" t="s">
        <v>367</v>
      </c>
      <c r="Y100" s="38"/>
      <c r="Z100" s="38"/>
      <c r="AA100" s="38" t="str">
        <f ca="1">_xlfn.TEXTJOIN(" &amp; ", TRUE, $AA$5:$AA$99)</f>
        <v/>
      </c>
      <c r="AB100" s="37"/>
      <c r="AC100" s="37"/>
      <c r="AD100" s="25"/>
      <c r="AE100" s="25"/>
      <c r="AF100" s="42"/>
      <c r="AG100"/>
    </row>
    <row r="101" spans="1:33" s="8" customFormat="1" ht="19.95" customHeight="1" x14ac:dyDescent="0.4">
      <c r="A101" s="12"/>
      <c r="B101" s="12" t="s">
        <v>364</v>
      </c>
      <c r="C101" s="12"/>
      <c r="D101" s="12"/>
      <c r="E101" s="12"/>
      <c r="F101" s="12"/>
      <c r="G101" s="12"/>
      <c r="H101" s="12"/>
      <c r="I101" s="12"/>
      <c r="J101" s="12"/>
      <c r="K101" s="12"/>
      <c r="L101" s="114"/>
      <c r="M101" s="30">
        <f>SUM($M$5,$M$9,$M$16:$M$17,$M$70,$M$78,$M$87,$M$95)</f>
        <v>0</v>
      </c>
      <c r="N101" s="23"/>
      <c r="O101" s="23"/>
      <c r="P101" s="23"/>
      <c r="Q101" s="23"/>
      <c r="R101" s="23"/>
      <c r="S101" s="23"/>
      <c r="T101" s="23"/>
      <c r="U101" s="23"/>
      <c r="V101" s="23"/>
      <c r="W101" s="39">
        <f>SUMIF($Z$5:$Z$99, 1, $M$5:$M$99)</f>
        <v>0</v>
      </c>
      <c r="X101" s="39"/>
      <c r="Y101" s="38"/>
      <c r="Z101" s="38"/>
      <c r="AA101" s="38">
        <f ca="1">COUNT($AA$5:$AA$99)</f>
        <v>0</v>
      </c>
      <c r="AB101" s="40"/>
      <c r="AC101" s="38">
        <f ca="1">COUNT($AC$5:$AC$99)</f>
        <v>0</v>
      </c>
      <c r="AD101" s="43"/>
      <c r="AE101" s="38">
        <f ca="1">COUNT($AE$5:$AE$99)</f>
        <v>0</v>
      </c>
      <c r="AF101" s="43"/>
      <c r="AG101" s="27"/>
    </row>
    <row r="103" spans="1:33" ht="15" customHeight="1" x14ac:dyDescent="0.4">
      <c r="M103" s="44"/>
    </row>
  </sheetData>
  <sheetProtection algorithmName="SHA-512" hashValue="lDS54QEjZonazlCfDRPstFT2LuhoccbRh/Pn85gY/Jx2HC9V4kH8PRJ2R1rOC0HoNPynFCEa9CAVWNS7jGl39A==" saltValue="jU5mXb1pWzXCp5nksezcCA==" spinCount="100000" sheet="1" objects="1" scenarios="1" selectLockedCells="1"/>
  <mergeCells count="1">
    <mergeCell ref="M2:U2"/>
  </mergeCells>
  <conditionalFormatting sqref="B5:U99">
    <cfRule type="expression" dxfId="21" priority="17">
      <formula>$Z5=1</formula>
    </cfRule>
  </conditionalFormatting>
  <conditionalFormatting sqref="C5:T99">
    <cfRule type="expression" dxfId="20" priority="18">
      <formula>$Z5=2</formula>
    </cfRule>
  </conditionalFormatting>
  <conditionalFormatting sqref="D5:S99">
    <cfRule type="expression" dxfId="19" priority="19">
      <formula>$Z5=3</formula>
    </cfRule>
  </conditionalFormatting>
  <conditionalFormatting sqref="E5:R99">
    <cfRule type="expression" dxfId="18" priority="20">
      <formula>$Z5=4</formula>
    </cfRule>
  </conditionalFormatting>
  <conditionalFormatting sqref="F5:Q99">
    <cfRule type="expression" dxfId="17" priority="21">
      <formula>$Z5=5</formula>
    </cfRule>
  </conditionalFormatting>
  <conditionalFormatting sqref="G5:P99">
    <cfRule type="expression" dxfId="16" priority="22">
      <formula>$Z5=6</formula>
    </cfRule>
  </conditionalFormatting>
  <conditionalFormatting sqref="H5:O99">
    <cfRule type="expression" dxfId="15" priority="23">
      <formula>$Z5=7</formula>
    </cfRule>
  </conditionalFormatting>
  <conditionalFormatting sqref="I5:N99">
    <cfRule type="expression" dxfId="14" priority="24">
      <formula>$Z5=8</formula>
    </cfRule>
  </conditionalFormatting>
  <conditionalFormatting sqref="AG5:AG99">
    <cfRule type="expression" dxfId="13" priority="9">
      <formula>$AB5&lt;&gt;""</formula>
    </cfRule>
    <cfRule type="expression" dxfId="12" priority="10">
      <formula>$AF5&lt;&gt;""</formula>
    </cfRule>
    <cfRule type="expression" dxfId="11" priority="11">
      <formula>$AD5&lt;&gt;""</formula>
    </cfRule>
  </conditionalFormatting>
  <conditionalFormatting sqref="M101">
    <cfRule type="expression" dxfId="10" priority="12">
      <formula>$AA$101&lt;&gt;0</formula>
    </cfRule>
  </conditionalFormatting>
  <conditionalFormatting sqref="M5:M99">
    <cfRule type="expression" dxfId="9" priority="13">
      <formula>$AB5&lt;&gt;""</formula>
    </cfRule>
    <cfRule type="expression" dxfId="8" priority="14">
      <formula>$AF5&lt;&gt;""</formula>
    </cfRule>
    <cfRule type="containsBlanks" dxfId="7" priority="15">
      <formula>LEN(TRIM(M5))=0</formula>
    </cfRule>
    <cfRule type="expression" dxfId="6" priority="16">
      <formula>_xlfn.ISFORMULA($M5)=FALSE</formula>
    </cfRule>
  </conditionalFormatting>
  <pageMargins left="0.70866141732283472" right="0.70866141732283472" top="0.74803149606299213" bottom="0.74803149606299213" header="0.31496062992125984" footer="0.31496062992125984"/>
  <pageSetup paperSize="9" scale="61" fitToHeight="0" orientation="portrait" r:id="rId1"/>
  <headerFooter>
    <oddHeader>&amp;L&amp;G&amp;R&amp;A</oddHeader>
    <oddFooter>Pagina &amp;P van &amp;N</oddFooter>
  </headerFooter>
  <ignoredErrors>
    <ignoredError sqref="L98:L99 L5:L85 L87:L93 L95:L97" numberStoredAsText="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9D370-5360-4393-86B7-26CE90D3D2F9}">
  <dimension ref="A1:K6"/>
  <sheetViews>
    <sheetView showGridLines="0" workbookViewId="0">
      <selection activeCell="D2" sqref="D2"/>
    </sheetView>
  </sheetViews>
  <sheetFormatPr defaultColWidth="8.88671875" defaultRowHeight="14.4" x14ac:dyDescent="0.3"/>
  <cols>
    <col min="1" max="1" width="3.33203125" style="95" customWidth="1"/>
    <col min="2" max="2" width="6.6640625" style="95" customWidth="1"/>
    <col min="3" max="3" width="11.44140625" style="95" customWidth="1"/>
    <col min="4" max="4" width="19.44140625" style="95" customWidth="1"/>
    <col min="5" max="8" width="25" style="95" customWidth="1"/>
    <col min="9" max="11" width="19.44140625" style="95" customWidth="1"/>
    <col min="12" max="16384" width="8.88671875" style="95"/>
  </cols>
  <sheetData>
    <row r="1" spans="1:11" s="96" customFormat="1" ht="18" customHeight="1" x14ac:dyDescent="0.3">
      <c r="D1" s="105" t="s">
        <v>369</v>
      </c>
      <c r="E1" s="97" t="s">
        <v>373</v>
      </c>
      <c r="F1" s="106" t="s">
        <v>378</v>
      </c>
      <c r="G1" s="106" t="s">
        <v>380</v>
      </c>
      <c r="H1" s="97" t="s">
        <v>379</v>
      </c>
      <c r="I1" s="106" t="s">
        <v>381</v>
      </c>
      <c r="J1" s="106" t="s">
        <v>370</v>
      </c>
      <c r="K1" s="106" t="s">
        <v>368</v>
      </c>
    </row>
    <row r="2" spans="1:11" s="96" customFormat="1" ht="36" customHeight="1" x14ac:dyDescent="0.3">
      <c r="C2" s="107" t="s">
        <v>371</v>
      </c>
      <c r="D2" s="102" t="s">
        <v>385</v>
      </c>
      <c r="E2" s="110">
        <f ca="1">_xlfn.SHEETS()-COUNTA(D4:D6)-1</f>
        <v>0</v>
      </c>
      <c r="F2" s="98">
        <f ca="1">COUNTA(F4:F6)-COUNTBLANK(F4:F6)</f>
        <v>0</v>
      </c>
      <c r="G2" s="98">
        <f ca="1">COUNTA(G4:G6)-COUNTBLANK(G4:G6)</f>
        <v>0</v>
      </c>
      <c r="H2" s="98">
        <f ca="1">COUNTA(H4:H6)-COUNTBLANK(H4:H6)</f>
        <v>0</v>
      </c>
      <c r="I2" s="98">
        <f ca="1">SUM(I4:I6)</f>
        <v>0</v>
      </c>
      <c r="J2" s="98">
        <f ca="1">SUM(J4:J6)</f>
        <v>0</v>
      </c>
      <c r="K2" s="98">
        <f ca="1">SUM(K4:K6)</f>
        <v>2</v>
      </c>
    </row>
    <row r="3" spans="1:11" s="96" customFormat="1" ht="18" customHeight="1" x14ac:dyDescent="0.3">
      <c r="A3" s="127" t="s">
        <v>376</v>
      </c>
      <c r="B3" s="108" t="s">
        <v>377</v>
      </c>
      <c r="C3" s="109" t="s">
        <v>367</v>
      </c>
      <c r="D3" s="111"/>
      <c r="E3" s="112"/>
      <c r="F3" s="112"/>
      <c r="G3" s="112"/>
      <c r="H3" s="112"/>
      <c r="I3" s="112"/>
      <c r="J3" s="117"/>
      <c r="K3" s="118"/>
    </row>
    <row r="4" spans="1:11" s="96" customFormat="1" ht="18" customHeight="1" x14ac:dyDescent="0.3">
      <c r="A4" s="128"/>
      <c r="B4" s="99">
        <v>1</v>
      </c>
      <c r="C4" s="103" t="s">
        <v>383</v>
      </c>
      <c r="D4" s="104" t="s">
        <v>372</v>
      </c>
      <c r="E4" s="100" t="s">
        <v>366</v>
      </c>
      <c r="F4" s="100" t="str">
        <f t="shared" ref="F4:F6" ca="1" si="0">IFERROR(IF(_xlfn.SHEET(INDIRECT("'"&amp;$D4&amp;"'!"&amp;$C4))&lt;&gt;$B4, "", ""), "Werkblad niet gevonden")</f>
        <v/>
      </c>
      <c r="G4" s="100" t="str">
        <f ca="1">IFERROR(IF(INDIRECT("'"&amp;$D4&amp;"'!"&amp;$C4)&lt;&gt;"Controleveld", "Structuur gewijzigd", ""), "")</f>
        <v/>
      </c>
      <c r="H4" s="100" t="str">
        <f ca="1">IFERROR(IF(_xlfn.SHEET(INDIRECT("'"&amp;$D4&amp;"'!"&amp;$C4))&lt;&gt;$B4, "Werkblad verplaatst", ""), "")</f>
        <v/>
      </c>
      <c r="I4" s="101" t="s">
        <v>366</v>
      </c>
      <c r="J4" s="101" t="s">
        <v>366</v>
      </c>
      <c r="K4" s="101">
        <f>3-COUNTA(Voorblad!$C$9,Ondernemingsnummer,Verslagjaar)</f>
        <v>2</v>
      </c>
    </row>
    <row r="5" spans="1:11" s="96" customFormat="1" ht="18" customHeight="1" x14ac:dyDescent="0.3">
      <c r="A5" s="128"/>
      <c r="B5" s="99">
        <v>2</v>
      </c>
      <c r="C5" s="102" t="s">
        <v>374</v>
      </c>
      <c r="D5" s="104" t="s">
        <v>283</v>
      </c>
      <c r="E5" s="100" t="s">
        <v>366</v>
      </c>
      <c r="F5" s="100" t="str">
        <f t="shared" ca="1" si="0"/>
        <v/>
      </c>
      <c r="G5" s="100" t="str">
        <f t="shared" ref="G5:G6" ca="1" si="1">IFERROR(IF(INDIRECT("'"&amp;$D5&amp;"'!"&amp;$C5)&lt;&gt;"Controleveld", "Structuur gewijzigd", ""), "")</f>
        <v/>
      </c>
      <c r="H5" s="100" t="str">
        <f t="shared" ref="H5:H6" ca="1" si="2">IFERROR(IF(_xlfn.SHEET(INDIRECT("'"&amp;$D5&amp;"'!"&amp;$C5))&lt;&gt;$B5, "Werkblad verplaatst", ""), "")</f>
        <v/>
      </c>
      <c r="I5" s="101">
        <f ca="1">Kosten!$AA$177</f>
        <v>0</v>
      </c>
      <c r="J5" s="101">
        <f ca="1">Kosten!$AC$177</f>
        <v>0</v>
      </c>
      <c r="K5" s="101">
        <f ca="1">Kosten!$AE$177</f>
        <v>0</v>
      </c>
    </row>
    <row r="6" spans="1:11" s="96" customFormat="1" ht="18" customHeight="1" x14ac:dyDescent="0.3">
      <c r="A6" s="128"/>
      <c r="B6" s="99">
        <v>3</v>
      </c>
      <c r="C6" s="102" t="s">
        <v>375</v>
      </c>
      <c r="D6" s="104" t="s">
        <v>284</v>
      </c>
      <c r="E6" s="100" t="s">
        <v>366</v>
      </c>
      <c r="F6" s="100" t="str">
        <f t="shared" ca="1" si="0"/>
        <v/>
      </c>
      <c r="G6" s="100" t="str">
        <f t="shared" ca="1" si="1"/>
        <v/>
      </c>
      <c r="H6" s="100" t="str">
        <f t="shared" ca="1" si="2"/>
        <v/>
      </c>
      <c r="I6" s="101">
        <f ca="1">Opbrengsten!$AA$101</f>
        <v>0</v>
      </c>
      <c r="J6" s="101">
        <f ca="1">Opbrengsten!$AC$101</f>
        <v>0</v>
      </c>
      <c r="K6" s="101">
        <f ca="1">Opbrengsten!$AE$101</f>
        <v>0</v>
      </c>
    </row>
  </sheetData>
  <sheetProtection algorithmName="SHA-512" hashValue="jm13pdLmiYYMe0Ycg+yEW7Kjss036i+PaDhIsUg4pLJX/7qupmHnPqw/ZSnVNWTIfzCSddlPVlTgKSyEVr3X9A==" saltValue="HGyoSzvYoX8f6QAc4zk+Cw==" spinCount="100000" sheet="1" objects="1" scenarios="1" selectLockedCells="1" selectUnlockedCells="1"/>
  <mergeCells count="1">
    <mergeCell ref="A3:A6"/>
  </mergeCells>
  <conditionalFormatting sqref="E4:K6">
    <cfRule type="expression" dxfId="5" priority="1">
      <formula>E4="nvt"</formula>
    </cfRule>
  </conditionalFormatting>
  <conditionalFormatting sqref="E2:G2 I2">
    <cfRule type="expression" dxfId="4" priority="2">
      <formula>E2&lt;&gt;0</formula>
    </cfRule>
  </conditionalFormatting>
  <conditionalFormatting sqref="J2:K2">
    <cfRule type="expression" dxfId="3" priority="5">
      <formula>J2&lt;&gt;0</formula>
    </cfRule>
  </conditionalFormatting>
  <conditionalFormatting sqref="I4:I6">
    <cfRule type="expression" dxfId="2" priority="4">
      <formula>I4&lt;&gt;0</formula>
    </cfRule>
  </conditionalFormatting>
  <conditionalFormatting sqref="J4:K6">
    <cfRule type="expression" dxfId="1" priority="8">
      <formula>J4&lt;&gt;0</formula>
    </cfRule>
  </conditionalFormatting>
  <conditionalFormatting sqref="F4:G6">
    <cfRule type="expression" dxfId="0" priority="3">
      <formula>F4&lt;&gt;""</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F32A7EAFE3D0449510E427E27A8A23" ma:contentTypeVersion="11" ma:contentTypeDescription="Een nieuw document maken." ma:contentTypeScope="" ma:versionID="323005ec5a23cf2607a2fbd047846e39">
  <xsd:schema xmlns:xsd="http://www.w3.org/2001/XMLSchema" xmlns:xs="http://www.w3.org/2001/XMLSchema" xmlns:p="http://schemas.microsoft.com/office/2006/metadata/properties" xmlns:ns3="00f4f501-5518-42f0-93a9-9442b9d5aa5f" xmlns:ns4="57c3291e-4dcb-4946-91fc-6560b6a2054b" targetNamespace="http://schemas.microsoft.com/office/2006/metadata/properties" ma:root="true" ma:fieldsID="0ebda860047eae2dff8b6ee70542bcb6" ns3:_="" ns4:_="">
    <xsd:import namespace="00f4f501-5518-42f0-93a9-9442b9d5aa5f"/>
    <xsd:import namespace="57c3291e-4dcb-4946-91fc-6560b6a205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4f501-5518-42f0-93a9-9442b9d5aa5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3291e-4dcb-4946-91fc-6560b6a2054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k D A A B Q S w M E F A A C A A g A 6 V Y v U L x I + G 2 p A A A A + Q A A A B I A H A B D b 2 5 m a W c v U G F j a 2 F n Z S 5 4 b W w g o h g A K K A U A A A A A A A A A A A A A A A A A A A A A A A A A A A A h Y / R C o I w G I V f R X b v N i d Z y O + E o r u E I I h u x 1 o 6 0 h l u N t + t i x 6 p V 0 g o q 7 s u z + E 7 8 J 3 H 7 Q 7 5 0 N T B V X V W t y Z D E a Y o U E a 2 R 2 3 K D P X u F C 5 Q z m E r 5 F m U K h h h Y 9 P B 6 g x V z l 1 S Q r z 3 2 M e 4 7 U r C K I 3 I o d j s Z K U a E W p j n T B S o c / q + H + F O O x f M p z h J M G z e J 7 g K G E M y N R D o c 2 X Y a M y p k B + S l j 1 t e s 7 x U 0 d L t d A p g j k f Y M / A V B L A w Q U A A I A C A D p V i 9 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V Y v U C i K R 7 g O A A A A E Q A A A B M A H A B G b 3 J t d W x h c y 9 T Z W N 0 a W 9 u M S 5 t I K I Y A C i g F A A A A A A A A A A A A A A A A A A A A A A A A A A A A C t O T S 7 J z M 9 T C I b Q h t Y A U E s B A i 0 A F A A C A A g A 6 V Y v U L x I + G 2 p A A A A + Q A A A B I A A A A A A A A A A A A A A A A A A A A A A E N v b m Z p Z y 9 Q Y W N r Y W d l L n h t b F B L A Q I t A B Q A A g A I A O l W L 1 A P y u m r p A A A A O k A A A A T A A A A A A A A A A A A A A A A A P U A A A B b Q 2 9 u d G V u d F 9 U e X B l c 1 0 u e G 1 s U E s B A i 0 A F A A C A A g A 6 V Y v 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D A F d G X k a N H g R I t n c X l H T I A A A A A A g A A A A A A A 2 Y A A M A A A A A Q A A A A Q K o c D o O n P B J B R e G Y + Y D T s Q A A A A A E g A A A o A A A A B A A A A C w l r 6 L u i o M I 5 9 R N 6 q x c B T / U A A A A M V w i 9 n M V D q i u Z N a q + v m J H Z y r 3 l y z C i 1 t j J c r o J j 3 r v H J w W X z l A J G T / 7 T G r V K p e 0 r A m P 3 I N x u 7 K F F e R C T b N E R l n 6 k w P c V f L C c 3 M c R P k L d 5 9 Q F A A A A P w a G x a O l i 9 k B h 1 T w v E c P p 9 v 2 x q 4 < / 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B5573B-D9E8-45BE-995F-136EC4E70784}">
  <ds:schemaRefs>
    <ds:schemaRef ds:uri="00f4f501-5518-42f0-93a9-9442b9d5aa5f"/>
    <ds:schemaRef ds:uri="57c3291e-4dcb-4946-91fc-6560b6a2054b"/>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439403C-A3B3-4F52-AA13-D27F640103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f4f501-5518-42f0-93a9-9442b9d5aa5f"/>
    <ds:schemaRef ds:uri="57c3291e-4dcb-4946-91fc-6560b6a205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618B8B-EB76-45BD-85D2-1820FAAD0CA5}">
  <ds:schemaRefs>
    <ds:schemaRef ds:uri="http://schemas.microsoft.com/DataMashup"/>
  </ds:schemaRefs>
</ds:datastoreItem>
</file>

<file path=customXml/itemProps4.xml><?xml version="1.0" encoding="utf-8"?>
<ds:datastoreItem xmlns:ds="http://schemas.openxmlformats.org/officeDocument/2006/customXml" ds:itemID="{73F2E089-55CE-4CD1-9322-BCE64361CE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7</vt:i4>
      </vt:variant>
    </vt:vector>
  </HeadingPairs>
  <TitlesOfParts>
    <vt:vector size="11" baseType="lpstr">
      <vt:lpstr>Voorblad</vt:lpstr>
      <vt:lpstr>Kosten</vt:lpstr>
      <vt:lpstr>Opbrengsten</vt:lpstr>
      <vt:lpstr>Controleblad</vt:lpstr>
      <vt:lpstr>Controleblad!Afdrukbereik</vt:lpstr>
      <vt:lpstr>Kosten!Afdrukbereik</vt:lpstr>
      <vt:lpstr>Opbrengsten!Afdrukbereik</vt:lpstr>
      <vt:lpstr>Voorblad!Afdrukbereik</vt:lpstr>
      <vt:lpstr>Ondernemingsnummer</vt:lpstr>
      <vt:lpstr>Sjabloonversie</vt:lpstr>
      <vt:lpstr>Verslagjaar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Perz, Andrzej</dc:creator>
  <cp:lastModifiedBy>Van Santen, Krista</cp:lastModifiedBy>
  <cp:lastPrinted>2020-03-25T06:22:19Z</cp:lastPrinted>
  <dcterms:created xsi:type="dcterms:W3CDTF">2019-12-10T09:07:32Z</dcterms:created>
  <dcterms:modified xsi:type="dcterms:W3CDTF">2020-04-27T09:26:50Z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0x010100DBF32A7EAFE3D0449510E427E27A8A23</vt:lpwstr>
  </property>
</Properties>
</file>